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corferias-my.sharepoint.com/personal/bpatino_corferias_com/Documents/2026/"/>
    </mc:Choice>
  </mc:AlternateContent>
  <xr:revisionPtr revIDLastSave="121" documentId="8_{40AB04BA-AD72-40AF-9D23-7A1563BA208A}" xr6:coauthVersionLast="47" xr6:coauthVersionMax="47" xr10:uidLastSave="{BA74DEFA-D0F9-4C7A-87BD-42A4B15AD9FE}"/>
  <workbookProtection workbookAlgorithmName="SHA-512" workbookHashValue="m51Tf53x1wlAfuyE8PPqNEXZhy2W5dsxZbsxtwW/6bIJnQDme8MW5LyAVgsJUmOCsBwor8DtwFTpmo3FN8tMeA==" workbookSaltValue="uFFMb37XZbBRtgJ05ivnUA==" workbookSpinCount="100000" lockStructure="1"/>
  <bookViews>
    <workbookView xWindow="-120" yWindow="-120" windowWidth="24240" windowHeight="13140" tabRatio="920" xr2:uid="{77364E05-3006-4D05-BDB3-F3B4565C7279}"/>
  </bookViews>
  <sheets>
    <sheet name="SOLICITUD DE SERVICIOS" sheetId="21" r:id="rId1"/>
    <sheet name="TARIFAS DE SERVICIOS" sheetId="26" r:id="rId2"/>
    <sheet name="TÉRMINOS Y CONDICIONES" sheetId="25" r:id="rId3"/>
    <sheet name="TARIFA SIN IVA MODIFICABLE " sheetId="22" state="hidden" r:id="rId4"/>
    <sheet name="TARIFAS SIN IVA " sheetId="19" state="hidden" r:id="rId5"/>
    <sheet name="Divisas Moneda" sheetId="17" state="hidden" r:id="rId6"/>
    <sheet name="FERIAS" sheetId="23" state="hidden" r:id="rId7"/>
    <sheet name="Codigos y distribucion" sheetId="27" state="hidden" r:id="rId8"/>
  </sheets>
  <definedNames>
    <definedName name="_xlnm._FilterDatabase" localSheetId="6" hidden="1">FERIAS!$A$1:$U$1</definedName>
    <definedName name="_xlnm._FilterDatabase" localSheetId="3" hidden="1">'TARIFA SIN IVA MODIFICABLE '!$A$1:$F$110</definedName>
    <definedName name="_xlnm._FilterDatabase" localSheetId="4" hidden="1">'TARIFAS SIN IVA '!$A$1:$T$215</definedName>
    <definedName name="AGROFUTURO">FERIAS!$D$43:$F$43</definedName>
    <definedName name="ALIMENTEC">FERIAS!$D$19:$G$19</definedName>
    <definedName name="_xlnm.Print_Area" localSheetId="0">'SOLICITUD DE SERVICIOS'!$B$4:$K$87</definedName>
    <definedName name="_xlnm.Print_Area" localSheetId="1">'TARIFAS DE SERVICIOS'!$A$1:$AR$138</definedName>
    <definedName name="_xlnm.Print_Area" localSheetId="2">'TÉRMINOS Y CONDICIONES'!$A$5:$J$40</definedName>
    <definedName name="BAUM_FESTIVAL_2026">FERIAS!$D$16:$E$16</definedName>
    <definedName name="BELLEZA_Y_SALUD">FERIAS!$D$32:$H$32</definedName>
    <definedName name="CAFES_DE_COLOMBIA">FERIAS!$D$41:$G$41</definedName>
    <definedName name="CARRERA_ALLIANZ">FERIAS!$D$18:$E$18</definedName>
    <definedName name="CHOCOSHOW">FERIAS!$D$48:$F$48</definedName>
    <definedName name="COLOMBIA_PLAST">FERIAS!$D$39:$H$39</definedName>
    <definedName name="COMIC_CON">FERIAS!$D$20:$G$20</definedName>
    <definedName name="CONCIERTO_ASCANIO">FERIAS!$D$7</definedName>
    <definedName name="CONCIERTO_MEXICANO">FERIAS!$D$6</definedName>
    <definedName name="CONGRESO_PROVENCO_2026">FERIAS!$D$29:$F$29</definedName>
    <definedName name="CREATEX">FERIAS!$D$13:$F$13</definedName>
    <definedName name="EDUTECHNIA">FERIAS!$D$35:$F$35</definedName>
    <definedName name="EXPOARTESANIAS">FERIAS!$D$49:$Q$49</definedName>
    <definedName name="EXPODOS_RUEDAS">FERIAS!$D$46:$G$46</definedName>
    <definedName name="EXPODRINKS_BOGOTÁ">FERIAS!$D$31:$G$31</definedName>
    <definedName name="EXPOESTUDIANTE">FERIAS!$D$42:$G$42</definedName>
    <definedName name="EXPOMEDIAMARATON">FERIAS!$D$26:$F$26</definedName>
    <definedName name="EXPOPET">FERIAS!$D$24:$G$24</definedName>
    <definedName name="EXPOSOLAR">FERIAS!$D$45:$F$45</definedName>
    <definedName name="FANYF">FERIAS!$D$22:$E$22</definedName>
    <definedName name="FERIA_DEL_HOGAR">FERIAS!$D$37:$U$37</definedName>
    <definedName name="FERIA_DEL_MEDIO_AMBIENTE">FERIAS!$D$8:$G$8</definedName>
    <definedName name="FERIA_INTER_DE_SEGURIDAD">FERIAS!$D$36:$F$36</definedName>
    <definedName name="FERIA_INTER_ODONTOLOGICA">FERIAS!$D$28:$G$28</definedName>
    <definedName name="FERIA_INTERNACIONAL_DE_BOGOTÁ">FERIAS!$D$38:$H$38</definedName>
    <definedName name="FERIA_INTERNACIONAL_DEL_LIBRO">FERIAS!$D$12:$Q$12</definedName>
    <definedName name="FERIAS">Tabla2[[#All],[FERIA]]</definedName>
    <definedName name="FRANJA">FERIAS!$D$23:$E$23</definedName>
    <definedName name="GRADOS_UNIR">FERIAS!$D$15</definedName>
    <definedName name="GRAN_SALON_FERRETERO">FERIAS!$D$44:$F$44</definedName>
    <definedName name="INTERNATIONAL_FOOTWEAR_Y_LEATHER_SHOW_FEBRERO">FERIAS!$D$3:$G$3</definedName>
    <definedName name="INTERNATIONAL_FOOTWEAR_Y_LETHER_SHOW_AGOSTO">FERIAS!$D$30:$G$30</definedName>
    <definedName name="INTERZUM">FERIAS!$D$14:$G$14</definedName>
    <definedName name="listadeservicios">'TARIFAS SIN IVA '!$B$2:$B$215</definedName>
    <definedName name="MACRORUEDA_PROCOLOMBIA">FERIAS!$D$11:$E$11</definedName>
    <definedName name="MCM_MOTO_CAR_MUSIC_SHOW">FERIAS!$D$2:$G$2</definedName>
    <definedName name="MEDITECH">FERIAS!$D$27:$G$27</definedName>
    <definedName name="MEGAFERIA_COOPIDROGAS_III">FERIAS!$D$9:$E$9</definedName>
    <definedName name="MONEDA">Divisas[[MONEDA ]]</definedName>
    <definedName name="NEXTCAR">FERIAS!$D$21:$G$21</definedName>
    <definedName name="SALÓN_INMOBILIARIO">FERIAS!$D$34:$G$34</definedName>
    <definedName name="SALÓN_INTERNA_DEL_AUTOMOVIL">FERIAS!$D$47:$O$47</definedName>
    <definedName name="SOFA">FERIAS!$D$40:$H$40</definedName>
    <definedName name="TALANTE">FERIAS!$D$25:$G$25</definedName>
    <definedName name="TROPHY_TOUR_–_COCA_COLA">FERIAS!$D$4:$E$4</definedName>
    <definedName name="VITRINA_TURISTICA_ANATO">FERIAS!$D$5:$F$5</definedName>
    <definedName name="VIVA_EL_MERENGUE">FERIAS!$D$10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0" i="19" l="1"/>
  <c r="E130" i="19"/>
  <c r="F130" i="19" s="1"/>
  <c r="G130" i="19" s="1"/>
  <c r="H130" i="19" s="1"/>
  <c r="I130" i="19" s="1"/>
  <c r="J130" i="19" s="1"/>
  <c r="K130" i="19" s="1"/>
  <c r="L130" i="19" s="1"/>
  <c r="M130" i="19" s="1"/>
  <c r="N130" i="19" s="1"/>
  <c r="O130" i="19" s="1"/>
  <c r="P130" i="19" s="1"/>
  <c r="Q130" i="19" s="1"/>
  <c r="R130" i="19" s="1"/>
  <c r="S130" i="19" s="1"/>
  <c r="T130" i="19" s="1"/>
  <c r="D131" i="19"/>
  <c r="E131" i="19"/>
  <c r="F131" i="19" s="1"/>
  <c r="G131" i="19" s="1"/>
  <c r="H131" i="19" s="1"/>
  <c r="I131" i="19" s="1"/>
  <c r="J131" i="19" s="1"/>
  <c r="K131" i="19" s="1"/>
  <c r="L131" i="19" s="1"/>
  <c r="M131" i="19" s="1"/>
  <c r="N131" i="19" s="1"/>
  <c r="O131" i="19" s="1"/>
  <c r="P131" i="19" s="1"/>
  <c r="Q131" i="19" s="1"/>
  <c r="R131" i="19" s="1"/>
  <c r="S131" i="19" s="1"/>
  <c r="T131" i="19" s="1"/>
  <c r="D132" i="19"/>
  <c r="E132" i="19"/>
  <c r="F132" i="19"/>
  <c r="G132" i="19"/>
  <c r="H132" i="19" s="1"/>
  <c r="I132" i="19" s="1"/>
  <c r="J132" i="19" s="1"/>
  <c r="K132" i="19" s="1"/>
  <c r="L132" i="19" s="1"/>
  <c r="M132" i="19" s="1"/>
  <c r="N132" i="19" s="1"/>
  <c r="O132" i="19" s="1"/>
  <c r="P132" i="19" s="1"/>
  <c r="Q132" i="19" s="1"/>
  <c r="R132" i="19" s="1"/>
  <c r="S132" i="19" s="1"/>
  <c r="T132" i="19" s="1"/>
  <c r="D133" i="19"/>
  <c r="E133" i="19" s="1"/>
  <c r="F133" i="19" s="1"/>
  <c r="G133" i="19" s="1"/>
  <c r="H133" i="19" s="1"/>
  <c r="I133" i="19" s="1"/>
  <c r="J133" i="19" s="1"/>
  <c r="K133" i="19" s="1"/>
  <c r="L133" i="19" s="1"/>
  <c r="M133" i="19" s="1"/>
  <c r="N133" i="19" s="1"/>
  <c r="O133" i="19" s="1"/>
  <c r="P133" i="19" s="1"/>
  <c r="Q133" i="19" s="1"/>
  <c r="R133" i="19" s="1"/>
  <c r="S133" i="19" s="1"/>
  <c r="T133" i="19" s="1"/>
  <c r="D134" i="19"/>
  <c r="E134" i="19"/>
  <c r="F134" i="19" s="1"/>
  <c r="G134" i="19" s="1"/>
  <c r="H134" i="19" s="1"/>
  <c r="I134" i="19" s="1"/>
  <c r="J134" i="19" s="1"/>
  <c r="K134" i="19" s="1"/>
  <c r="L134" i="19" s="1"/>
  <c r="M134" i="19" s="1"/>
  <c r="N134" i="19" s="1"/>
  <c r="O134" i="19" s="1"/>
  <c r="P134" i="19" s="1"/>
  <c r="Q134" i="19" s="1"/>
  <c r="R134" i="19" s="1"/>
  <c r="S134" i="19" s="1"/>
  <c r="T134" i="19" s="1"/>
  <c r="D135" i="19"/>
  <c r="E135" i="19" s="1"/>
  <c r="F135" i="19" s="1"/>
  <c r="G135" i="19" s="1"/>
  <c r="H135" i="19" s="1"/>
  <c r="I135" i="19" s="1"/>
  <c r="J135" i="19" s="1"/>
  <c r="K135" i="19" s="1"/>
  <c r="L135" i="19" s="1"/>
  <c r="M135" i="19" s="1"/>
  <c r="N135" i="19" s="1"/>
  <c r="O135" i="19" s="1"/>
  <c r="P135" i="19" s="1"/>
  <c r="Q135" i="19" s="1"/>
  <c r="R135" i="19" s="1"/>
  <c r="S135" i="19" s="1"/>
  <c r="T135" i="19" s="1"/>
  <c r="D136" i="19"/>
  <c r="E136" i="19" s="1"/>
  <c r="F136" i="19" s="1"/>
  <c r="G136" i="19" s="1"/>
  <c r="H136" i="19" s="1"/>
  <c r="I136" i="19" s="1"/>
  <c r="J136" i="19" s="1"/>
  <c r="K136" i="19" s="1"/>
  <c r="L136" i="19" s="1"/>
  <c r="M136" i="19" s="1"/>
  <c r="N136" i="19" s="1"/>
  <c r="O136" i="19" s="1"/>
  <c r="P136" i="19" s="1"/>
  <c r="Q136" i="19" s="1"/>
  <c r="R136" i="19" s="1"/>
  <c r="S136" i="19" s="1"/>
  <c r="T136" i="19" s="1"/>
  <c r="D137" i="19"/>
  <c r="E137" i="19"/>
  <c r="F137" i="19"/>
  <c r="G137" i="19" s="1"/>
  <c r="H137" i="19" s="1"/>
  <c r="I137" i="19" s="1"/>
  <c r="J137" i="19" s="1"/>
  <c r="K137" i="19" s="1"/>
  <c r="L137" i="19" s="1"/>
  <c r="M137" i="19" s="1"/>
  <c r="N137" i="19" s="1"/>
  <c r="O137" i="19" s="1"/>
  <c r="P137" i="19" s="1"/>
  <c r="Q137" i="19" s="1"/>
  <c r="R137" i="19" s="1"/>
  <c r="S137" i="19" s="1"/>
  <c r="T137" i="19" s="1"/>
  <c r="D138" i="19"/>
  <c r="E138" i="19"/>
  <c r="F138" i="19"/>
  <c r="G138" i="19" s="1"/>
  <c r="H138" i="19" s="1"/>
  <c r="I138" i="19" s="1"/>
  <c r="J138" i="19" s="1"/>
  <c r="K138" i="19" s="1"/>
  <c r="L138" i="19" s="1"/>
  <c r="M138" i="19" s="1"/>
  <c r="N138" i="19" s="1"/>
  <c r="O138" i="19" s="1"/>
  <c r="P138" i="19" s="1"/>
  <c r="Q138" i="19" s="1"/>
  <c r="R138" i="19" s="1"/>
  <c r="S138" i="19" s="1"/>
  <c r="T138" i="19" s="1"/>
  <c r="E129" i="19"/>
  <c r="F129" i="19"/>
  <c r="G129" i="19"/>
  <c r="H129" i="19"/>
  <c r="I129" i="19" s="1"/>
  <c r="J129" i="19" s="1"/>
  <c r="K129" i="19" s="1"/>
  <c r="L129" i="19" s="1"/>
  <c r="M129" i="19" s="1"/>
  <c r="N129" i="19" s="1"/>
  <c r="O129" i="19" s="1"/>
  <c r="P129" i="19" s="1"/>
  <c r="Q129" i="19" s="1"/>
  <c r="R129" i="19" s="1"/>
  <c r="S129" i="19" s="1"/>
  <c r="T129" i="19" s="1"/>
  <c r="D129" i="19"/>
  <c r="C129" i="19"/>
  <c r="I178" i="19"/>
  <c r="E157" i="26"/>
  <c r="G192" i="26"/>
  <c r="F192" i="26"/>
  <c r="E158" i="26"/>
  <c r="F158" i="26"/>
  <c r="G158" i="26"/>
  <c r="E159" i="26"/>
  <c r="F159" i="26"/>
  <c r="G159" i="26"/>
  <c r="E160" i="26"/>
  <c r="F160" i="26"/>
  <c r="G160" i="26"/>
  <c r="E161" i="26"/>
  <c r="F161" i="26"/>
  <c r="G161" i="26"/>
  <c r="E162" i="26"/>
  <c r="F162" i="26"/>
  <c r="G162" i="26"/>
  <c r="E163" i="26"/>
  <c r="F163" i="26"/>
  <c r="G163" i="26"/>
  <c r="E164" i="26"/>
  <c r="F164" i="26"/>
  <c r="G164" i="26"/>
  <c r="E165" i="26"/>
  <c r="F165" i="26"/>
  <c r="G165" i="26"/>
  <c r="E166" i="26"/>
  <c r="F166" i="26"/>
  <c r="G166" i="26"/>
  <c r="E167" i="26"/>
  <c r="F167" i="26"/>
  <c r="G167" i="26"/>
  <c r="E168" i="26"/>
  <c r="F168" i="26"/>
  <c r="G168" i="26"/>
  <c r="E169" i="26"/>
  <c r="F169" i="26"/>
  <c r="G169" i="26"/>
  <c r="E170" i="26"/>
  <c r="F170" i="26"/>
  <c r="G170" i="26"/>
  <c r="E171" i="26"/>
  <c r="F171" i="26"/>
  <c r="G171" i="26"/>
  <c r="E172" i="26"/>
  <c r="F172" i="26"/>
  <c r="G172" i="26"/>
  <c r="E173" i="26"/>
  <c r="F173" i="26"/>
  <c r="G173" i="26"/>
  <c r="E174" i="26"/>
  <c r="F174" i="26"/>
  <c r="G174" i="26"/>
  <c r="E175" i="26"/>
  <c r="F175" i="26"/>
  <c r="G175" i="26"/>
  <c r="E176" i="26"/>
  <c r="F176" i="26"/>
  <c r="G176" i="26"/>
  <c r="E177" i="26"/>
  <c r="F177" i="26"/>
  <c r="G177" i="26"/>
  <c r="E178" i="26"/>
  <c r="F178" i="26"/>
  <c r="G178" i="26"/>
  <c r="E179" i="26"/>
  <c r="F179" i="26"/>
  <c r="G179" i="26"/>
  <c r="E180" i="26"/>
  <c r="F180" i="26"/>
  <c r="G180" i="26"/>
  <c r="E181" i="26"/>
  <c r="F181" i="26"/>
  <c r="G181" i="26"/>
  <c r="E182" i="26"/>
  <c r="F182" i="26"/>
  <c r="G182" i="26"/>
  <c r="E183" i="26"/>
  <c r="F183" i="26"/>
  <c r="G183" i="26"/>
  <c r="E184" i="26"/>
  <c r="F184" i="26"/>
  <c r="G184" i="26"/>
  <c r="E185" i="26"/>
  <c r="F185" i="26"/>
  <c r="G185" i="26"/>
  <c r="E186" i="26"/>
  <c r="F186" i="26"/>
  <c r="G186" i="26"/>
  <c r="E187" i="26"/>
  <c r="F187" i="26"/>
  <c r="G187" i="26"/>
  <c r="E188" i="26"/>
  <c r="F188" i="26"/>
  <c r="G188" i="26"/>
  <c r="E189" i="26"/>
  <c r="F189" i="26"/>
  <c r="G189" i="26"/>
  <c r="E190" i="26"/>
  <c r="F190" i="26"/>
  <c r="G190" i="26"/>
  <c r="E191" i="26"/>
  <c r="F191" i="26"/>
  <c r="G191" i="26"/>
  <c r="E192" i="26"/>
  <c r="F157" i="26"/>
  <c r="G157" i="26"/>
  <c r="A140" i="19"/>
  <c r="A141" i="19"/>
  <c r="A142" i="19"/>
  <c r="A143" i="19"/>
  <c r="A144" i="19"/>
  <c r="A145" i="19"/>
  <c r="A146" i="19"/>
  <c r="A147" i="19"/>
  <c r="A148" i="19"/>
  <c r="A149" i="19"/>
  <c r="A150" i="19"/>
  <c r="A151" i="19"/>
  <c r="A152" i="19"/>
  <c r="A153" i="19"/>
  <c r="A154" i="19"/>
  <c r="A155" i="19"/>
  <c r="A156" i="19"/>
  <c r="A157" i="19"/>
  <c r="A158" i="19"/>
  <c r="A159" i="19"/>
  <c r="A160" i="19"/>
  <c r="A161" i="19"/>
  <c r="A162" i="19"/>
  <c r="A163" i="19"/>
  <c r="A164" i="19"/>
  <c r="A165" i="19"/>
  <c r="A166" i="19"/>
  <c r="A167" i="19"/>
  <c r="A168" i="19"/>
  <c r="A169" i="19"/>
  <c r="A170" i="19"/>
  <c r="A171" i="19"/>
  <c r="A172" i="19"/>
  <c r="A173" i="19"/>
  <c r="A174" i="19"/>
  <c r="A175" i="19"/>
  <c r="A176" i="19"/>
  <c r="A177" i="19"/>
  <c r="A178" i="19"/>
  <c r="A179" i="19"/>
  <c r="A180" i="19"/>
  <c r="A181" i="19"/>
  <c r="A182" i="19"/>
  <c r="A183" i="19"/>
  <c r="A184" i="19"/>
  <c r="A185" i="19"/>
  <c r="A186" i="19"/>
  <c r="A187" i="19"/>
  <c r="A188" i="19"/>
  <c r="A189" i="19"/>
  <c r="A190" i="19"/>
  <c r="A191" i="19"/>
  <c r="A192" i="19"/>
  <c r="A193" i="19"/>
  <c r="A194" i="19"/>
  <c r="A195" i="19"/>
  <c r="A196" i="19"/>
  <c r="A197" i="19"/>
  <c r="A198" i="19"/>
  <c r="A199" i="19"/>
  <c r="A200" i="19"/>
  <c r="A201" i="19"/>
  <c r="A202" i="19"/>
  <c r="A203" i="19"/>
  <c r="A204" i="19"/>
  <c r="A205" i="19"/>
  <c r="A206" i="19"/>
  <c r="A207" i="19"/>
  <c r="A208" i="19"/>
  <c r="A209" i="19"/>
  <c r="A210" i="19"/>
  <c r="A211" i="19"/>
  <c r="A212" i="19"/>
  <c r="A213" i="19"/>
  <c r="A214" i="19"/>
  <c r="A215" i="19"/>
  <c r="A216" i="19"/>
  <c r="A217" i="19"/>
  <c r="A218" i="19"/>
  <c r="A219" i="19"/>
  <c r="A220" i="19"/>
  <c r="B217" i="19"/>
  <c r="C217" i="19"/>
  <c r="D217" i="19" s="1"/>
  <c r="E217" i="19" s="1"/>
  <c r="F217" i="19" s="1"/>
  <c r="G217" i="19" s="1"/>
  <c r="H217" i="19" s="1"/>
  <c r="I217" i="19" s="1"/>
  <c r="J217" i="19" s="1"/>
  <c r="K217" i="19" s="1"/>
  <c r="L217" i="19" s="1"/>
  <c r="M217" i="19" s="1"/>
  <c r="N217" i="19" s="1"/>
  <c r="O217" i="19" s="1"/>
  <c r="P217" i="19" s="1"/>
  <c r="Q217" i="19" s="1"/>
  <c r="R217" i="19" s="1"/>
  <c r="S217" i="19" s="1"/>
  <c r="T217" i="19" s="1"/>
  <c r="B218" i="19"/>
  <c r="C218" i="19"/>
  <c r="D218" i="19" s="1"/>
  <c r="E218" i="19" s="1"/>
  <c r="F218" i="19" s="1"/>
  <c r="G218" i="19" s="1"/>
  <c r="H218" i="19" s="1"/>
  <c r="I218" i="19" s="1"/>
  <c r="J218" i="19" s="1"/>
  <c r="K218" i="19" s="1"/>
  <c r="L218" i="19" s="1"/>
  <c r="M218" i="19" s="1"/>
  <c r="N218" i="19" s="1"/>
  <c r="O218" i="19" s="1"/>
  <c r="P218" i="19" s="1"/>
  <c r="Q218" i="19" s="1"/>
  <c r="R218" i="19" s="1"/>
  <c r="S218" i="19" s="1"/>
  <c r="T218" i="19" s="1"/>
  <c r="B219" i="19"/>
  <c r="C219" i="19"/>
  <c r="D219" i="19" s="1"/>
  <c r="E219" i="19" s="1"/>
  <c r="F219" i="19" s="1"/>
  <c r="G219" i="19" s="1"/>
  <c r="H219" i="19" s="1"/>
  <c r="I219" i="19" s="1"/>
  <c r="J219" i="19" s="1"/>
  <c r="K219" i="19" s="1"/>
  <c r="L219" i="19" s="1"/>
  <c r="M219" i="19" s="1"/>
  <c r="N219" i="19" s="1"/>
  <c r="O219" i="19" s="1"/>
  <c r="P219" i="19" s="1"/>
  <c r="Q219" i="19" s="1"/>
  <c r="R219" i="19" s="1"/>
  <c r="S219" i="19" s="1"/>
  <c r="T219" i="19" s="1"/>
  <c r="B220" i="19"/>
  <c r="C220" i="19"/>
  <c r="D220" i="19" s="1"/>
  <c r="E220" i="19" s="1"/>
  <c r="F220" i="19" s="1"/>
  <c r="G220" i="19" s="1"/>
  <c r="H220" i="19" s="1"/>
  <c r="I220" i="19" s="1"/>
  <c r="J220" i="19" s="1"/>
  <c r="K220" i="19" s="1"/>
  <c r="L220" i="19" s="1"/>
  <c r="M220" i="19" s="1"/>
  <c r="N220" i="19" s="1"/>
  <c r="O220" i="19" s="1"/>
  <c r="P220" i="19" s="1"/>
  <c r="Q220" i="19" s="1"/>
  <c r="R220" i="19" s="1"/>
  <c r="S220" i="19" s="1"/>
  <c r="T220" i="19" s="1"/>
  <c r="B214" i="19"/>
  <c r="C214" i="19"/>
  <c r="D214" i="19" s="1"/>
  <c r="E214" i="19" s="1"/>
  <c r="F214" i="19" s="1"/>
  <c r="G214" i="19" s="1"/>
  <c r="H214" i="19" s="1"/>
  <c r="I214" i="19" s="1"/>
  <c r="J214" i="19" s="1"/>
  <c r="K214" i="19" s="1"/>
  <c r="L214" i="19" s="1"/>
  <c r="M214" i="19" s="1"/>
  <c r="N214" i="19" s="1"/>
  <c r="O214" i="19" s="1"/>
  <c r="P214" i="19" s="1"/>
  <c r="Q214" i="19" s="1"/>
  <c r="R214" i="19" s="1"/>
  <c r="S214" i="19" s="1"/>
  <c r="T214" i="19" s="1"/>
  <c r="B215" i="19"/>
  <c r="C215" i="19"/>
  <c r="D215" i="19"/>
  <c r="E215" i="19" s="1"/>
  <c r="F215" i="19" s="1"/>
  <c r="G215" i="19" s="1"/>
  <c r="H215" i="19" s="1"/>
  <c r="I215" i="19" s="1"/>
  <c r="J215" i="19" s="1"/>
  <c r="K215" i="19" s="1"/>
  <c r="L215" i="19" s="1"/>
  <c r="M215" i="19" s="1"/>
  <c r="N215" i="19" s="1"/>
  <c r="O215" i="19" s="1"/>
  <c r="P215" i="19" s="1"/>
  <c r="Q215" i="19" s="1"/>
  <c r="R215" i="19" s="1"/>
  <c r="S215" i="19" s="1"/>
  <c r="T215" i="19" s="1"/>
  <c r="B216" i="19"/>
  <c r="C216" i="19"/>
  <c r="D216" i="19" s="1"/>
  <c r="E216" i="19" s="1"/>
  <c r="F216" i="19" s="1"/>
  <c r="G216" i="19" s="1"/>
  <c r="H216" i="19" s="1"/>
  <c r="I216" i="19" s="1"/>
  <c r="J216" i="19" s="1"/>
  <c r="K216" i="19" s="1"/>
  <c r="L216" i="19" s="1"/>
  <c r="M216" i="19" s="1"/>
  <c r="N216" i="19" s="1"/>
  <c r="O216" i="19" s="1"/>
  <c r="P216" i="19" s="1"/>
  <c r="Q216" i="19" s="1"/>
  <c r="R216" i="19" s="1"/>
  <c r="S216" i="19" s="1"/>
  <c r="T216" i="19" s="1"/>
  <c r="H180" i="19"/>
  <c r="I180" i="19"/>
  <c r="J180" i="19"/>
  <c r="K180" i="19"/>
  <c r="L180" i="19"/>
  <c r="M180" i="19"/>
  <c r="N180" i="19"/>
  <c r="O180" i="19"/>
  <c r="P180" i="19"/>
  <c r="Q180" i="19"/>
  <c r="R180" i="19"/>
  <c r="S180" i="19"/>
  <c r="T180" i="19"/>
  <c r="E180" i="19"/>
  <c r="F180" i="19"/>
  <c r="G180" i="19"/>
  <c r="D180" i="19"/>
  <c r="D179" i="19"/>
  <c r="C179" i="19"/>
  <c r="I179" i="19" s="1"/>
  <c r="C174" i="19"/>
  <c r="M174" i="19" s="1"/>
  <c r="I140" i="19"/>
  <c r="J140" i="19"/>
  <c r="K140" i="19"/>
  <c r="L140" i="19"/>
  <c r="M140" i="19"/>
  <c r="N140" i="19"/>
  <c r="O140" i="19"/>
  <c r="P140" i="19"/>
  <c r="Q140" i="19"/>
  <c r="R140" i="19"/>
  <c r="S140" i="19"/>
  <c r="T140" i="19"/>
  <c r="I141" i="19"/>
  <c r="J141" i="19"/>
  <c r="K141" i="19"/>
  <c r="L141" i="19"/>
  <c r="M141" i="19"/>
  <c r="N141" i="19"/>
  <c r="O141" i="19"/>
  <c r="P141" i="19"/>
  <c r="Q141" i="19"/>
  <c r="R141" i="19"/>
  <c r="S141" i="19"/>
  <c r="T141" i="19"/>
  <c r="I142" i="19"/>
  <c r="J142" i="19"/>
  <c r="K142" i="19"/>
  <c r="L142" i="19"/>
  <c r="M142" i="19"/>
  <c r="N142" i="19"/>
  <c r="O142" i="19"/>
  <c r="P142" i="19"/>
  <c r="Q142" i="19"/>
  <c r="R142" i="19"/>
  <c r="S142" i="19"/>
  <c r="T142" i="19"/>
  <c r="I143" i="19"/>
  <c r="J143" i="19"/>
  <c r="K143" i="19"/>
  <c r="L143" i="19"/>
  <c r="M143" i="19"/>
  <c r="N143" i="19"/>
  <c r="O143" i="19"/>
  <c r="P143" i="19"/>
  <c r="Q143" i="19"/>
  <c r="R143" i="19"/>
  <c r="S143" i="19"/>
  <c r="T143" i="19"/>
  <c r="I144" i="19"/>
  <c r="J144" i="19"/>
  <c r="K144" i="19"/>
  <c r="L144" i="19"/>
  <c r="M144" i="19"/>
  <c r="N144" i="19"/>
  <c r="O144" i="19"/>
  <c r="P144" i="19"/>
  <c r="Q144" i="19"/>
  <c r="R144" i="19"/>
  <c r="S144" i="19"/>
  <c r="T144" i="19"/>
  <c r="I145" i="19"/>
  <c r="J145" i="19"/>
  <c r="K145" i="19"/>
  <c r="L145" i="19"/>
  <c r="M145" i="19"/>
  <c r="N145" i="19"/>
  <c r="O145" i="19"/>
  <c r="P145" i="19"/>
  <c r="Q145" i="19"/>
  <c r="R145" i="19"/>
  <c r="S145" i="19"/>
  <c r="T145" i="19"/>
  <c r="I146" i="19"/>
  <c r="J146" i="19"/>
  <c r="K146" i="19"/>
  <c r="L146" i="19"/>
  <c r="M146" i="19"/>
  <c r="N146" i="19"/>
  <c r="O146" i="19"/>
  <c r="P146" i="19"/>
  <c r="Q146" i="19"/>
  <c r="R146" i="19"/>
  <c r="S146" i="19"/>
  <c r="T146" i="19"/>
  <c r="I147" i="19"/>
  <c r="J147" i="19"/>
  <c r="K147" i="19"/>
  <c r="L147" i="19"/>
  <c r="M147" i="19"/>
  <c r="N147" i="19"/>
  <c r="O147" i="19"/>
  <c r="P147" i="19"/>
  <c r="Q147" i="19"/>
  <c r="R147" i="19"/>
  <c r="S147" i="19"/>
  <c r="T147" i="19"/>
  <c r="I148" i="19"/>
  <c r="J148" i="19"/>
  <c r="K148" i="19"/>
  <c r="L148" i="19"/>
  <c r="M148" i="19"/>
  <c r="N148" i="19"/>
  <c r="O148" i="19"/>
  <c r="P148" i="19"/>
  <c r="Q148" i="19"/>
  <c r="R148" i="19"/>
  <c r="S148" i="19"/>
  <c r="T148" i="19"/>
  <c r="I149" i="19"/>
  <c r="J149" i="19"/>
  <c r="K149" i="19"/>
  <c r="L149" i="19"/>
  <c r="M149" i="19"/>
  <c r="N149" i="19"/>
  <c r="O149" i="19"/>
  <c r="P149" i="19"/>
  <c r="Q149" i="19"/>
  <c r="R149" i="19"/>
  <c r="S149" i="19"/>
  <c r="T149" i="19"/>
  <c r="I150" i="19"/>
  <c r="J150" i="19"/>
  <c r="K150" i="19"/>
  <c r="L150" i="19"/>
  <c r="M150" i="19"/>
  <c r="N150" i="19"/>
  <c r="O150" i="19"/>
  <c r="P150" i="19"/>
  <c r="Q150" i="19"/>
  <c r="R150" i="19"/>
  <c r="S150" i="19"/>
  <c r="T150" i="19"/>
  <c r="I151" i="19"/>
  <c r="J151" i="19"/>
  <c r="K151" i="19"/>
  <c r="L151" i="19"/>
  <c r="M151" i="19"/>
  <c r="N151" i="19"/>
  <c r="O151" i="19"/>
  <c r="P151" i="19"/>
  <c r="Q151" i="19"/>
  <c r="R151" i="19"/>
  <c r="S151" i="19"/>
  <c r="T151" i="19"/>
  <c r="I152" i="19"/>
  <c r="J152" i="19"/>
  <c r="K152" i="19"/>
  <c r="L152" i="19"/>
  <c r="M152" i="19"/>
  <c r="N152" i="19"/>
  <c r="O152" i="19"/>
  <c r="P152" i="19"/>
  <c r="Q152" i="19"/>
  <c r="R152" i="19"/>
  <c r="S152" i="19"/>
  <c r="T152" i="19"/>
  <c r="I153" i="19"/>
  <c r="J153" i="19"/>
  <c r="K153" i="19"/>
  <c r="L153" i="19"/>
  <c r="M153" i="19"/>
  <c r="N153" i="19"/>
  <c r="O153" i="19"/>
  <c r="P153" i="19"/>
  <c r="Q153" i="19"/>
  <c r="R153" i="19"/>
  <c r="S153" i="19"/>
  <c r="T153" i="19"/>
  <c r="I154" i="19"/>
  <c r="J154" i="19"/>
  <c r="K154" i="19"/>
  <c r="L154" i="19"/>
  <c r="M154" i="19"/>
  <c r="N154" i="19"/>
  <c r="O154" i="19"/>
  <c r="P154" i="19"/>
  <c r="Q154" i="19"/>
  <c r="R154" i="19"/>
  <c r="S154" i="19"/>
  <c r="T154" i="19"/>
  <c r="I155" i="19"/>
  <c r="J155" i="19"/>
  <c r="K155" i="19"/>
  <c r="L155" i="19"/>
  <c r="M155" i="19"/>
  <c r="N155" i="19"/>
  <c r="O155" i="19"/>
  <c r="P155" i="19"/>
  <c r="Q155" i="19"/>
  <c r="R155" i="19"/>
  <c r="S155" i="19"/>
  <c r="T155" i="19"/>
  <c r="I156" i="19"/>
  <c r="J156" i="19"/>
  <c r="K156" i="19"/>
  <c r="L156" i="19"/>
  <c r="M156" i="19"/>
  <c r="N156" i="19"/>
  <c r="O156" i="19"/>
  <c r="P156" i="19"/>
  <c r="Q156" i="19"/>
  <c r="R156" i="19"/>
  <c r="S156" i="19"/>
  <c r="T156" i="19"/>
  <c r="I157" i="19"/>
  <c r="J157" i="19"/>
  <c r="K157" i="19"/>
  <c r="L157" i="19"/>
  <c r="M157" i="19"/>
  <c r="N157" i="19"/>
  <c r="O157" i="19"/>
  <c r="P157" i="19"/>
  <c r="Q157" i="19"/>
  <c r="R157" i="19"/>
  <c r="S157" i="19"/>
  <c r="T157" i="19"/>
  <c r="I158" i="19"/>
  <c r="J158" i="19"/>
  <c r="K158" i="19"/>
  <c r="L158" i="19"/>
  <c r="M158" i="19"/>
  <c r="N158" i="19"/>
  <c r="O158" i="19"/>
  <c r="P158" i="19"/>
  <c r="Q158" i="19"/>
  <c r="R158" i="19"/>
  <c r="S158" i="19"/>
  <c r="T158" i="19"/>
  <c r="I159" i="19"/>
  <c r="J159" i="19"/>
  <c r="K159" i="19"/>
  <c r="L159" i="19"/>
  <c r="M159" i="19"/>
  <c r="N159" i="19"/>
  <c r="O159" i="19"/>
  <c r="P159" i="19"/>
  <c r="Q159" i="19"/>
  <c r="R159" i="19"/>
  <c r="S159" i="19"/>
  <c r="T159" i="19"/>
  <c r="I160" i="19"/>
  <c r="J160" i="19"/>
  <c r="K160" i="19"/>
  <c r="L160" i="19"/>
  <c r="M160" i="19"/>
  <c r="N160" i="19"/>
  <c r="O160" i="19"/>
  <c r="P160" i="19"/>
  <c r="Q160" i="19"/>
  <c r="R160" i="19"/>
  <c r="S160" i="19"/>
  <c r="T160" i="19"/>
  <c r="I161" i="19"/>
  <c r="J161" i="19"/>
  <c r="K161" i="19"/>
  <c r="L161" i="19"/>
  <c r="M161" i="19"/>
  <c r="N161" i="19"/>
  <c r="O161" i="19"/>
  <c r="P161" i="19"/>
  <c r="Q161" i="19"/>
  <c r="R161" i="19"/>
  <c r="S161" i="19"/>
  <c r="T161" i="19"/>
  <c r="I162" i="19"/>
  <c r="J162" i="19"/>
  <c r="K162" i="19"/>
  <c r="L162" i="19"/>
  <c r="M162" i="19"/>
  <c r="N162" i="19"/>
  <c r="O162" i="19"/>
  <c r="P162" i="19"/>
  <c r="Q162" i="19"/>
  <c r="R162" i="19"/>
  <c r="S162" i="19"/>
  <c r="T162" i="19"/>
  <c r="I163" i="19"/>
  <c r="J163" i="19"/>
  <c r="K163" i="19"/>
  <c r="L163" i="19"/>
  <c r="M163" i="19"/>
  <c r="N163" i="19"/>
  <c r="O163" i="19"/>
  <c r="P163" i="19"/>
  <c r="Q163" i="19"/>
  <c r="R163" i="19"/>
  <c r="S163" i="19"/>
  <c r="T163" i="19"/>
  <c r="I164" i="19"/>
  <c r="J164" i="19"/>
  <c r="K164" i="19"/>
  <c r="L164" i="19"/>
  <c r="M164" i="19"/>
  <c r="N164" i="19"/>
  <c r="O164" i="19"/>
  <c r="P164" i="19"/>
  <c r="Q164" i="19"/>
  <c r="R164" i="19"/>
  <c r="S164" i="19"/>
  <c r="T164" i="19"/>
  <c r="I165" i="19"/>
  <c r="J165" i="19"/>
  <c r="K165" i="19"/>
  <c r="L165" i="19"/>
  <c r="M165" i="19"/>
  <c r="N165" i="19"/>
  <c r="O165" i="19"/>
  <c r="P165" i="19"/>
  <c r="Q165" i="19"/>
  <c r="R165" i="19"/>
  <c r="S165" i="19"/>
  <c r="T165" i="19"/>
  <c r="I166" i="19"/>
  <c r="J166" i="19"/>
  <c r="K166" i="19"/>
  <c r="L166" i="19"/>
  <c r="M166" i="19"/>
  <c r="N166" i="19"/>
  <c r="O166" i="19"/>
  <c r="P166" i="19"/>
  <c r="Q166" i="19"/>
  <c r="R166" i="19"/>
  <c r="S166" i="19"/>
  <c r="T166" i="19"/>
  <c r="I167" i="19"/>
  <c r="J167" i="19"/>
  <c r="K167" i="19"/>
  <c r="L167" i="19"/>
  <c r="M167" i="19"/>
  <c r="N167" i="19"/>
  <c r="O167" i="19"/>
  <c r="P167" i="19"/>
  <c r="Q167" i="19"/>
  <c r="R167" i="19"/>
  <c r="S167" i="19"/>
  <c r="T167" i="19"/>
  <c r="I168" i="19"/>
  <c r="J168" i="19"/>
  <c r="K168" i="19"/>
  <c r="L168" i="19"/>
  <c r="M168" i="19"/>
  <c r="N168" i="19"/>
  <c r="O168" i="19"/>
  <c r="P168" i="19"/>
  <c r="Q168" i="19"/>
  <c r="R168" i="19"/>
  <c r="S168" i="19"/>
  <c r="T168" i="19"/>
  <c r="I169" i="19"/>
  <c r="J169" i="19"/>
  <c r="K169" i="19"/>
  <c r="L169" i="19"/>
  <c r="M169" i="19"/>
  <c r="N169" i="19"/>
  <c r="O169" i="19"/>
  <c r="P169" i="19"/>
  <c r="Q169" i="19"/>
  <c r="R169" i="19"/>
  <c r="S169" i="19"/>
  <c r="T169" i="19"/>
  <c r="I170" i="19"/>
  <c r="J170" i="19"/>
  <c r="K170" i="19"/>
  <c r="L170" i="19"/>
  <c r="M170" i="19"/>
  <c r="N170" i="19"/>
  <c r="O170" i="19"/>
  <c r="P170" i="19"/>
  <c r="Q170" i="19"/>
  <c r="R170" i="19"/>
  <c r="S170" i="19"/>
  <c r="T170" i="19"/>
  <c r="I171" i="19"/>
  <c r="J171" i="19"/>
  <c r="K171" i="19"/>
  <c r="L171" i="19"/>
  <c r="M171" i="19"/>
  <c r="N171" i="19"/>
  <c r="O171" i="19"/>
  <c r="P171" i="19"/>
  <c r="Q171" i="19"/>
  <c r="R171" i="19"/>
  <c r="S171" i="19"/>
  <c r="T171" i="19"/>
  <c r="I172" i="19"/>
  <c r="J172" i="19"/>
  <c r="K172" i="19"/>
  <c r="L172" i="19"/>
  <c r="M172" i="19"/>
  <c r="N172" i="19"/>
  <c r="O172" i="19"/>
  <c r="P172" i="19"/>
  <c r="Q172" i="19"/>
  <c r="R172" i="19"/>
  <c r="S172" i="19"/>
  <c r="T172" i="19"/>
  <c r="I173" i="19"/>
  <c r="J173" i="19"/>
  <c r="K173" i="19"/>
  <c r="L173" i="19"/>
  <c r="M173" i="19"/>
  <c r="N173" i="19"/>
  <c r="O173" i="19"/>
  <c r="P173" i="19"/>
  <c r="Q173" i="19"/>
  <c r="R173" i="19"/>
  <c r="S173" i="19"/>
  <c r="T173" i="19"/>
  <c r="L139" i="19"/>
  <c r="M139" i="19"/>
  <c r="N139" i="19"/>
  <c r="O139" i="19"/>
  <c r="P139" i="19"/>
  <c r="Q139" i="19"/>
  <c r="R139" i="19"/>
  <c r="S139" i="19"/>
  <c r="T139" i="19"/>
  <c r="J139" i="19"/>
  <c r="K139" i="19"/>
  <c r="I139" i="19"/>
  <c r="E140" i="19"/>
  <c r="F140" i="19"/>
  <c r="G140" i="19"/>
  <c r="H140" i="19"/>
  <c r="E141" i="19"/>
  <c r="F141" i="19"/>
  <c r="G141" i="19"/>
  <c r="H141" i="19"/>
  <c r="E142" i="19"/>
  <c r="F142" i="19"/>
  <c r="G142" i="19"/>
  <c r="H142" i="19"/>
  <c r="E143" i="19"/>
  <c r="F143" i="19"/>
  <c r="G143" i="19"/>
  <c r="H143" i="19"/>
  <c r="E144" i="19"/>
  <c r="F144" i="19"/>
  <c r="G144" i="19"/>
  <c r="H144" i="19"/>
  <c r="E145" i="19"/>
  <c r="F145" i="19"/>
  <c r="G145" i="19"/>
  <c r="H145" i="19"/>
  <c r="E146" i="19"/>
  <c r="F146" i="19"/>
  <c r="G146" i="19"/>
  <c r="H146" i="19"/>
  <c r="E147" i="19"/>
  <c r="F147" i="19"/>
  <c r="G147" i="19"/>
  <c r="H147" i="19"/>
  <c r="E148" i="19"/>
  <c r="F148" i="19"/>
  <c r="G148" i="19"/>
  <c r="H148" i="19"/>
  <c r="E149" i="19"/>
  <c r="F149" i="19"/>
  <c r="G149" i="19"/>
  <c r="H149" i="19"/>
  <c r="E150" i="19"/>
  <c r="F150" i="19"/>
  <c r="G150" i="19"/>
  <c r="H150" i="19"/>
  <c r="E151" i="19"/>
  <c r="F151" i="19"/>
  <c r="G151" i="19"/>
  <c r="H151" i="19"/>
  <c r="E152" i="19"/>
  <c r="F152" i="19"/>
  <c r="G152" i="19"/>
  <c r="H152" i="19"/>
  <c r="E153" i="19"/>
  <c r="F153" i="19"/>
  <c r="G153" i="19"/>
  <c r="H153" i="19"/>
  <c r="E154" i="19"/>
  <c r="F154" i="19"/>
  <c r="G154" i="19"/>
  <c r="H154" i="19"/>
  <c r="E155" i="19"/>
  <c r="F155" i="19"/>
  <c r="G155" i="19"/>
  <c r="H155" i="19"/>
  <c r="E156" i="19"/>
  <c r="F156" i="19"/>
  <c r="G156" i="19"/>
  <c r="H156" i="19"/>
  <c r="E157" i="19"/>
  <c r="F157" i="19"/>
  <c r="G157" i="19"/>
  <c r="H157" i="19"/>
  <c r="E158" i="19"/>
  <c r="F158" i="19"/>
  <c r="G158" i="19"/>
  <c r="H158" i="19"/>
  <c r="E159" i="19"/>
  <c r="F159" i="19"/>
  <c r="G159" i="19"/>
  <c r="H159" i="19"/>
  <c r="E160" i="19"/>
  <c r="F160" i="19"/>
  <c r="G160" i="19"/>
  <c r="H160" i="19"/>
  <c r="E161" i="19"/>
  <c r="F161" i="19"/>
  <c r="G161" i="19"/>
  <c r="H161" i="19"/>
  <c r="E162" i="19"/>
  <c r="F162" i="19"/>
  <c r="G162" i="19"/>
  <c r="H162" i="19"/>
  <c r="E163" i="19"/>
  <c r="F163" i="19"/>
  <c r="G163" i="19"/>
  <c r="H163" i="19"/>
  <c r="E164" i="19"/>
  <c r="F164" i="19"/>
  <c r="G164" i="19"/>
  <c r="H164" i="19"/>
  <c r="E165" i="19"/>
  <c r="F165" i="19"/>
  <c r="G165" i="19"/>
  <c r="H165" i="19"/>
  <c r="E166" i="19"/>
  <c r="F166" i="19"/>
  <c r="G166" i="19"/>
  <c r="H166" i="19"/>
  <c r="E167" i="19"/>
  <c r="F167" i="19"/>
  <c r="G167" i="19"/>
  <c r="H167" i="19"/>
  <c r="E168" i="19"/>
  <c r="F168" i="19"/>
  <c r="G168" i="19"/>
  <c r="H168" i="19"/>
  <c r="E169" i="19"/>
  <c r="F169" i="19"/>
  <c r="G169" i="19"/>
  <c r="H169" i="19"/>
  <c r="E170" i="19"/>
  <c r="F170" i="19"/>
  <c r="G170" i="19"/>
  <c r="H170" i="19"/>
  <c r="E171" i="19"/>
  <c r="F171" i="19"/>
  <c r="G171" i="19"/>
  <c r="H171" i="19"/>
  <c r="E172" i="19"/>
  <c r="F172" i="19"/>
  <c r="G172" i="19"/>
  <c r="H172" i="19"/>
  <c r="E173" i="19"/>
  <c r="F173" i="19"/>
  <c r="G173" i="19"/>
  <c r="H173" i="19"/>
  <c r="C140" i="19"/>
  <c r="D140" i="19" s="1"/>
  <c r="C141" i="19"/>
  <c r="D141" i="19" s="1"/>
  <c r="C142" i="19"/>
  <c r="D142" i="19" s="1"/>
  <c r="C143" i="19"/>
  <c r="D143" i="19" s="1"/>
  <c r="C144" i="19"/>
  <c r="D144" i="19" s="1"/>
  <c r="C145" i="19"/>
  <c r="D145" i="19" s="1"/>
  <c r="C146" i="19"/>
  <c r="D146" i="19" s="1"/>
  <c r="C147" i="19"/>
  <c r="D147" i="19" s="1"/>
  <c r="C148" i="19"/>
  <c r="D148" i="19" s="1"/>
  <c r="C149" i="19"/>
  <c r="D149" i="19" s="1"/>
  <c r="C150" i="19"/>
  <c r="D150" i="19" s="1"/>
  <c r="C151" i="19"/>
  <c r="D151" i="19" s="1"/>
  <c r="C152" i="19"/>
  <c r="D152" i="19" s="1"/>
  <c r="C153" i="19"/>
  <c r="D153" i="19" s="1"/>
  <c r="C154" i="19"/>
  <c r="D154" i="19" s="1"/>
  <c r="C155" i="19"/>
  <c r="D155" i="19" s="1"/>
  <c r="C156" i="19"/>
  <c r="D156" i="19" s="1"/>
  <c r="C157" i="19"/>
  <c r="D157" i="19" s="1"/>
  <c r="C158" i="19"/>
  <c r="D158" i="19" s="1"/>
  <c r="C159" i="19"/>
  <c r="D159" i="19" s="1"/>
  <c r="C160" i="19"/>
  <c r="D160" i="19" s="1"/>
  <c r="C161" i="19"/>
  <c r="D161" i="19" s="1"/>
  <c r="C162" i="19"/>
  <c r="D162" i="19" s="1"/>
  <c r="C163" i="19"/>
  <c r="D163" i="19" s="1"/>
  <c r="C164" i="19"/>
  <c r="D164" i="19" s="1"/>
  <c r="C165" i="19"/>
  <c r="D165" i="19" s="1"/>
  <c r="C166" i="19"/>
  <c r="D166" i="19" s="1"/>
  <c r="C167" i="19"/>
  <c r="D167" i="19" s="1"/>
  <c r="C168" i="19"/>
  <c r="D168" i="19" s="1"/>
  <c r="C169" i="19"/>
  <c r="D169" i="19" s="1"/>
  <c r="C170" i="19"/>
  <c r="D170" i="19" s="1"/>
  <c r="C171" i="19"/>
  <c r="D171" i="19" s="1"/>
  <c r="C172" i="19"/>
  <c r="D172" i="19" s="1"/>
  <c r="C173" i="19"/>
  <c r="D173" i="19" s="1"/>
  <c r="F139" i="19"/>
  <c r="G139" i="19"/>
  <c r="H139" i="19"/>
  <c r="E139" i="19"/>
  <c r="C175" i="19"/>
  <c r="D175" i="19" s="1"/>
  <c r="C176" i="19"/>
  <c r="D176" i="19" s="1"/>
  <c r="C177" i="19"/>
  <c r="D177" i="19" s="1"/>
  <c r="C178" i="19"/>
  <c r="P178" i="19" s="1"/>
  <c r="C180" i="19"/>
  <c r="C181" i="19"/>
  <c r="D181" i="19" s="1"/>
  <c r="E181" i="19" s="1"/>
  <c r="F181" i="19" s="1"/>
  <c r="G181" i="19" s="1"/>
  <c r="C182" i="19"/>
  <c r="D182" i="19" s="1"/>
  <c r="E182" i="19" s="1"/>
  <c r="F182" i="19" s="1"/>
  <c r="G182" i="19" s="1"/>
  <c r="C183" i="19"/>
  <c r="D183" i="19" s="1"/>
  <c r="E183" i="19" s="1"/>
  <c r="F183" i="19" s="1"/>
  <c r="G183" i="19" s="1"/>
  <c r="C184" i="19"/>
  <c r="D184" i="19" s="1"/>
  <c r="E184" i="19" s="1"/>
  <c r="F184" i="19" s="1"/>
  <c r="G184" i="19" s="1"/>
  <c r="C185" i="19"/>
  <c r="D185" i="19" s="1"/>
  <c r="E185" i="19" s="1"/>
  <c r="F185" i="19" s="1"/>
  <c r="G185" i="19" s="1"/>
  <c r="C186" i="19"/>
  <c r="D186" i="19" s="1"/>
  <c r="E186" i="19" s="1"/>
  <c r="F186" i="19" s="1"/>
  <c r="G186" i="19" s="1"/>
  <c r="C187" i="19"/>
  <c r="D187" i="19" s="1"/>
  <c r="E187" i="19" s="1"/>
  <c r="F187" i="19" s="1"/>
  <c r="G187" i="19" s="1"/>
  <c r="C188" i="19"/>
  <c r="D188" i="19" s="1"/>
  <c r="E188" i="19" s="1"/>
  <c r="F188" i="19" s="1"/>
  <c r="G188" i="19" s="1"/>
  <c r="C189" i="19"/>
  <c r="D189" i="19" s="1"/>
  <c r="E189" i="19" s="1"/>
  <c r="F189" i="19" s="1"/>
  <c r="G189" i="19" s="1"/>
  <c r="C190" i="19"/>
  <c r="D190" i="19" s="1"/>
  <c r="E190" i="19" s="1"/>
  <c r="F190" i="19" s="1"/>
  <c r="G190" i="19" s="1"/>
  <c r="C191" i="19"/>
  <c r="D191" i="19" s="1"/>
  <c r="E191" i="19" s="1"/>
  <c r="F191" i="19" s="1"/>
  <c r="G191" i="19" s="1"/>
  <c r="C192" i="19"/>
  <c r="D192" i="19" s="1"/>
  <c r="E192" i="19" s="1"/>
  <c r="F192" i="19" s="1"/>
  <c r="G192" i="19" s="1"/>
  <c r="C193" i="19"/>
  <c r="D193" i="19" s="1"/>
  <c r="E193" i="19" s="1"/>
  <c r="F193" i="19" s="1"/>
  <c r="G193" i="19" s="1"/>
  <c r="C194" i="19"/>
  <c r="D194" i="19" s="1"/>
  <c r="E194" i="19" s="1"/>
  <c r="F194" i="19" s="1"/>
  <c r="G194" i="19" s="1"/>
  <c r="C195" i="19"/>
  <c r="D195" i="19" s="1"/>
  <c r="E195" i="19" s="1"/>
  <c r="F195" i="19" s="1"/>
  <c r="G195" i="19" s="1"/>
  <c r="C196" i="19"/>
  <c r="D196" i="19" s="1"/>
  <c r="E196" i="19" s="1"/>
  <c r="F196" i="19" s="1"/>
  <c r="G196" i="19" s="1"/>
  <c r="C197" i="19"/>
  <c r="D197" i="19" s="1"/>
  <c r="E197" i="19" s="1"/>
  <c r="F197" i="19" s="1"/>
  <c r="G197" i="19" s="1"/>
  <c r="C198" i="19"/>
  <c r="D198" i="19" s="1"/>
  <c r="E198" i="19" s="1"/>
  <c r="F198" i="19" s="1"/>
  <c r="G198" i="19" s="1"/>
  <c r="C199" i="19"/>
  <c r="D199" i="19" s="1"/>
  <c r="E199" i="19" s="1"/>
  <c r="F199" i="19" s="1"/>
  <c r="G199" i="19" s="1"/>
  <c r="C200" i="19"/>
  <c r="D200" i="19" s="1"/>
  <c r="E200" i="19" s="1"/>
  <c r="F200" i="19" s="1"/>
  <c r="G200" i="19" s="1"/>
  <c r="C201" i="19"/>
  <c r="D201" i="19" s="1"/>
  <c r="E201" i="19" s="1"/>
  <c r="F201" i="19" s="1"/>
  <c r="G201" i="19" s="1"/>
  <c r="C202" i="19"/>
  <c r="D202" i="19" s="1"/>
  <c r="E202" i="19" s="1"/>
  <c r="F202" i="19" s="1"/>
  <c r="G202" i="19" s="1"/>
  <c r="C203" i="19"/>
  <c r="D203" i="19" s="1"/>
  <c r="E203" i="19" s="1"/>
  <c r="F203" i="19" s="1"/>
  <c r="G203" i="19" s="1"/>
  <c r="C204" i="19"/>
  <c r="D204" i="19" s="1"/>
  <c r="E204" i="19" s="1"/>
  <c r="F204" i="19" s="1"/>
  <c r="G204" i="19" s="1"/>
  <c r="C205" i="19"/>
  <c r="D205" i="19" s="1"/>
  <c r="E205" i="19" s="1"/>
  <c r="F205" i="19" s="1"/>
  <c r="G205" i="19" s="1"/>
  <c r="C206" i="19"/>
  <c r="D206" i="19" s="1"/>
  <c r="E206" i="19" s="1"/>
  <c r="F206" i="19" s="1"/>
  <c r="G206" i="19" s="1"/>
  <c r="C207" i="19"/>
  <c r="D207" i="19" s="1"/>
  <c r="E207" i="19" s="1"/>
  <c r="F207" i="19" s="1"/>
  <c r="G207" i="19" s="1"/>
  <c r="C208" i="19"/>
  <c r="D208" i="19" s="1"/>
  <c r="E208" i="19" s="1"/>
  <c r="F208" i="19" s="1"/>
  <c r="G208" i="19" s="1"/>
  <c r="C209" i="19"/>
  <c r="D209" i="19" s="1"/>
  <c r="E209" i="19" s="1"/>
  <c r="F209" i="19" s="1"/>
  <c r="G209" i="19" s="1"/>
  <c r="C210" i="19"/>
  <c r="D210" i="19" s="1"/>
  <c r="E210" i="19" s="1"/>
  <c r="F210" i="19" s="1"/>
  <c r="G210" i="19" s="1"/>
  <c r="C211" i="19"/>
  <c r="D211" i="19" s="1"/>
  <c r="E211" i="19" s="1"/>
  <c r="F211" i="19" s="1"/>
  <c r="G211" i="19" s="1"/>
  <c r="C212" i="19"/>
  <c r="D212" i="19" s="1"/>
  <c r="E212" i="19" s="1"/>
  <c r="F212" i="19" s="1"/>
  <c r="G212" i="19" s="1"/>
  <c r="C213" i="19"/>
  <c r="D213" i="19" s="1"/>
  <c r="E213" i="19" s="1"/>
  <c r="F213" i="19" s="1"/>
  <c r="G213" i="19" s="1"/>
  <c r="B170" i="19"/>
  <c r="B171" i="19"/>
  <c r="B172" i="19"/>
  <c r="B173" i="19"/>
  <c r="B174" i="19"/>
  <c r="B175" i="19"/>
  <c r="B176" i="19"/>
  <c r="B177" i="19"/>
  <c r="B178" i="19"/>
  <c r="B179" i="19"/>
  <c r="B180" i="19"/>
  <c r="B181" i="19"/>
  <c r="B182" i="19"/>
  <c r="B183" i="19"/>
  <c r="B184" i="19"/>
  <c r="B185" i="19"/>
  <c r="B186" i="19"/>
  <c r="B187" i="19"/>
  <c r="B188" i="19"/>
  <c r="B189" i="19"/>
  <c r="B190" i="19"/>
  <c r="B191" i="19"/>
  <c r="B192" i="19"/>
  <c r="B193" i="19"/>
  <c r="B194" i="19"/>
  <c r="B195" i="19"/>
  <c r="B196" i="19"/>
  <c r="B197" i="19"/>
  <c r="B198" i="19"/>
  <c r="B199" i="19"/>
  <c r="B200" i="19"/>
  <c r="B201" i="19"/>
  <c r="B202" i="19"/>
  <c r="B203" i="19"/>
  <c r="B204" i="19"/>
  <c r="B205" i="19"/>
  <c r="B206" i="19"/>
  <c r="B207" i="19"/>
  <c r="B208" i="19"/>
  <c r="B209" i="19"/>
  <c r="B210" i="19"/>
  <c r="B211" i="19"/>
  <c r="B212" i="19"/>
  <c r="B213" i="19"/>
  <c r="B142" i="19"/>
  <c r="B143" i="19"/>
  <c r="B144" i="19"/>
  <c r="B145" i="19"/>
  <c r="B146" i="19"/>
  <c r="B147" i="19"/>
  <c r="B148" i="19"/>
  <c r="B149" i="19"/>
  <c r="B150" i="19"/>
  <c r="B151" i="19"/>
  <c r="B152" i="19"/>
  <c r="B153" i="19"/>
  <c r="B154" i="19"/>
  <c r="B155" i="19"/>
  <c r="B156" i="19"/>
  <c r="B157" i="19"/>
  <c r="B158" i="19"/>
  <c r="B159" i="19"/>
  <c r="B160" i="19"/>
  <c r="B161" i="19"/>
  <c r="B162" i="19"/>
  <c r="B163" i="19"/>
  <c r="B164" i="19"/>
  <c r="B165" i="19"/>
  <c r="B166" i="19"/>
  <c r="B167" i="19"/>
  <c r="B168" i="19"/>
  <c r="B169" i="19"/>
  <c r="B139" i="19"/>
  <c r="B140" i="19"/>
  <c r="B141" i="19"/>
  <c r="R179" i="19" l="1"/>
  <c r="P179" i="19"/>
  <c r="H179" i="19"/>
  <c r="F179" i="19"/>
  <c r="O178" i="19"/>
  <c r="D174" i="19"/>
  <c r="K174" i="19"/>
  <c r="N178" i="19"/>
  <c r="S179" i="19"/>
  <c r="G179" i="19"/>
  <c r="F174" i="19"/>
  <c r="J174" i="19"/>
  <c r="M178" i="19"/>
  <c r="E174" i="19"/>
  <c r="I174" i="19"/>
  <c r="L178" i="19"/>
  <c r="Q179" i="19"/>
  <c r="E179" i="19"/>
  <c r="T174" i="19"/>
  <c r="H174" i="19"/>
  <c r="K178" i="19"/>
  <c r="T179" i="19"/>
  <c r="S174" i="19"/>
  <c r="G174" i="19"/>
  <c r="J178" i="19"/>
  <c r="O179" i="19"/>
  <c r="R174" i="19"/>
  <c r="D178" i="19"/>
  <c r="N179" i="19"/>
  <c r="Q174" i="19"/>
  <c r="T178" i="19"/>
  <c r="H178" i="19"/>
  <c r="M179" i="19"/>
  <c r="P174" i="19"/>
  <c r="S178" i="19"/>
  <c r="G178" i="19"/>
  <c r="L179" i="19"/>
  <c r="O174" i="19"/>
  <c r="R178" i="19"/>
  <c r="F178" i="19"/>
  <c r="K179" i="19"/>
  <c r="L174" i="19"/>
  <c r="N174" i="19"/>
  <c r="Q178" i="19"/>
  <c r="E178" i="19"/>
  <c r="J179" i="19"/>
  <c r="H193" i="19"/>
  <c r="I193" i="19" s="1"/>
  <c r="J193" i="19" s="1"/>
  <c r="K193" i="19" s="1"/>
  <c r="L193" i="19" s="1"/>
  <c r="M193" i="19" s="1"/>
  <c r="N193" i="19" s="1"/>
  <c r="O193" i="19" s="1"/>
  <c r="P193" i="19" s="1"/>
  <c r="Q193" i="19" s="1"/>
  <c r="R193" i="19" s="1"/>
  <c r="S193" i="19" s="1"/>
  <c r="T193" i="19" s="1"/>
  <c r="H198" i="19"/>
  <c r="I198" i="19" s="1"/>
  <c r="J198" i="19" s="1"/>
  <c r="K198" i="19" s="1"/>
  <c r="L198" i="19" s="1"/>
  <c r="M198" i="19" s="1"/>
  <c r="N198" i="19" s="1"/>
  <c r="O198" i="19" s="1"/>
  <c r="P198" i="19" s="1"/>
  <c r="Q198" i="19" s="1"/>
  <c r="R198" i="19" s="1"/>
  <c r="S198" i="19" s="1"/>
  <c r="T198" i="19" s="1"/>
  <c r="H199" i="19"/>
  <c r="I199" i="19" s="1"/>
  <c r="J199" i="19" s="1"/>
  <c r="K199" i="19" s="1"/>
  <c r="L199" i="19" s="1"/>
  <c r="M199" i="19" s="1"/>
  <c r="N199" i="19" s="1"/>
  <c r="O199" i="19" s="1"/>
  <c r="P199" i="19" s="1"/>
  <c r="Q199" i="19" s="1"/>
  <c r="R199" i="19" s="1"/>
  <c r="S199" i="19" s="1"/>
  <c r="T199" i="19" s="1"/>
  <c r="H204" i="19"/>
  <c r="I204" i="19" s="1"/>
  <c r="J204" i="19" s="1"/>
  <c r="K204" i="19" s="1"/>
  <c r="L204" i="19" s="1"/>
  <c r="M204" i="19" s="1"/>
  <c r="N204" i="19" s="1"/>
  <c r="O204" i="19" s="1"/>
  <c r="P204" i="19" s="1"/>
  <c r="Q204" i="19" s="1"/>
  <c r="R204" i="19" s="1"/>
  <c r="S204" i="19" s="1"/>
  <c r="T204" i="19" s="1"/>
  <c r="H207" i="19"/>
  <c r="I207" i="19" s="1"/>
  <c r="J207" i="19" s="1"/>
  <c r="K207" i="19" s="1"/>
  <c r="L207" i="19" s="1"/>
  <c r="M207" i="19" s="1"/>
  <c r="N207" i="19" s="1"/>
  <c r="O207" i="19" s="1"/>
  <c r="P207" i="19" s="1"/>
  <c r="Q207" i="19" s="1"/>
  <c r="R207" i="19" s="1"/>
  <c r="S207" i="19" s="1"/>
  <c r="T207" i="19" s="1"/>
  <c r="H208" i="19"/>
  <c r="I208" i="19" s="1"/>
  <c r="J208" i="19" s="1"/>
  <c r="K208" i="19" s="1"/>
  <c r="L208" i="19" s="1"/>
  <c r="M208" i="19" s="1"/>
  <c r="N208" i="19" s="1"/>
  <c r="O208" i="19" s="1"/>
  <c r="P208" i="19" s="1"/>
  <c r="Q208" i="19" s="1"/>
  <c r="R208" i="19" s="1"/>
  <c r="S208" i="19" s="1"/>
  <c r="T208" i="19" s="1"/>
  <c r="H211" i="19"/>
  <c r="I211" i="19" s="1"/>
  <c r="J211" i="19" s="1"/>
  <c r="K211" i="19" s="1"/>
  <c r="L211" i="19" s="1"/>
  <c r="M211" i="19" s="1"/>
  <c r="N211" i="19" s="1"/>
  <c r="O211" i="19" s="1"/>
  <c r="P211" i="19" s="1"/>
  <c r="Q211" i="19" s="1"/>
  <c r="R211" i="19" s="1"/>
  <c r="S211" i="19" s="1"/>
  <c r="T211" i="19" s="1"/>
  <c r="H181" i="19"/>
  <c r="I181" i="19" s="1"/>
  <c r="J181" i="19" s="1"/>
  <c r="K181" i="19" s="1"/>
  <c r="L181" i="19" s="1"/>
  <c r="M181" i="19" s="1"/>
  <c r="N181" i="19" s="1"/>
  <c r="O181" i="19" s="1"/>
  <c r="P181" i="19" s="1"/>
  <c r="Q181" i="19" s="1"/>
  <c r="R181" i="19" s="1"/>
  <c r="S181" i="19" s="1"/>
  <c r="T181" i="19" s="1"/>
  <c r="H205" i="19"/>
  <c r="I205" i="19" s="1"/>
  <c r="J205" i="19" s="1"/>
  <c r="K205" i="19" s="1"/>
  <c r="L205" i="19" s="1"/>
  <c r="M205" i="19" s="1"/>
  <c r="N205" i="19" s="1"/>
  <c r="O205" i="19" s="1"/>
  <c r="P205" i="19" s="1"/>
  <c r="Q205" i="19" s="1"/>
  <c r="R205" i="19" s="1"/>
  <c r="S205" i="19" s="1"/>
  <c r="T205" i="19" s="1"/>
  <c r="H206" i="19"/>
  <c r="I206" i="19" s="1"/>
  <c r="J206" i="19" s="1"/>
  <c r="K206" i="19" s="1"/>
  <c r="L206" i="19" s="1"/>
  <c r="M206" i="19" s="1"/>
  <c r="N206" i="19" s="1"/>
  <c r="O206" i="19" s="1"/>
  <c r="P206" i="19" s="1"/>
  <c r="Q206" i="19" s="1"/>
  <c r="R206" i="19" s="1"/>
  <c r="S206" i="19" s="1"/>
  <c r="T206" i="19" s="1"/>
  <c r="H182" i="19"/>
  <c r="I182" i="19" s="1"/>
  <c r="J182" i="19" s="1"/>
  <c r="K182" i="19" s="1"/>
  <c r="L182" i="19" s="1"/>
  <c r="M182" i="19" s="1"/>
  <c r="N182" i="19" s="1"/>
  <c r="O182" i="19" s="1"/>
  <c r="P182" i="19" s="1"/>
  <c r="Q182" i="19" s="1"/>
  <c r="R182" i="19" s="1"/>
  <c r="S182" i="19" s="1"/>
  <c r="T182" i="19" s="1"/>
  <c r="H183" i="19"/>
  <c r="I183" i="19" s="1"/>
  <c r="J183" i="19" s="1"/>
  <c r="K183" i="19" s="1"/>
  <c r="L183" i="19" s="1"/>
  <c r="M183" i="19" s="1"/>
  <c r="N183" i="19" s="1"/>
  <c r="O183" i="19" s="1"/>
  <c r="P183" i="19" s="1"/>
  <c r="Q183" i="19" s="1"/>
  <c r="R183" i="19" s="1"/>
  <c r="S183" i="19" s="1"/>
  <c r="T183" i="19" s="1"/>
  <c r="H184" i="19"/>
  <c r="I184" i="19" s="1"/>
  <c r="J184" i="19" s="1"/>
  <c r="K184" i="19" s="1"/>
  <c r="L184" i="19" s="1"/>
  <c r="M184" i="19" s="1"/>
  <c r="N184" i="19" s="1"/>
  <c r="O184" i="19" s="1"/>
  <c r="P184" i="19" s="1"/>
  <c r="Q184" i="19" s="1"/>
  <c r="R184" i="19" s="1"/>
  <c r="S184" i="19" s="1"/>
  <c r="T184" i="19" s="1"/>
  <c r="H185" i="19"/>
  <c r="I185" i="19" s="1"/>
  <c r="J185" i="19" s="1"/>
  <c r="K185" i="19" s="1"/>
  <c r="L185" i="19" s="1"/>
  <c r="M185" i="19" s="1"/>
  <c r="N185" i="19" s="1"/>
  <c r="O185" i="19" s="1"/>
  <c r="P185" i="19" s="1"/>
  <c r="Q185" i="19" s="1"/>
  <c r="R185" i="19" s="1"/>
  <c r="S185" i="19" s="1"/>
  <c r="T185" i="19" s="1"/>
  <c r="H186" i="19"/>
  <c r="I186" i="19" s="1"/>
  <c r="J186" i="19" s="1"/>
  <c r="K186" i="19" s="1"/>
  <c r="L186" i="19" s="1"/>
  <c r="M186" i="19" s="1"/>
  <c r="N186" i="19" s="1"/>
  <c r="O186" i="19" s="1"/>
  <c r="P186" i="19" s="1"/>
  <c r="Q186" i="19" s="1"/>
  <c r="R186" i="19" s="1"/>
  <c r="S186" i="19" s="1"/>
  <c r="T186" i="19" s="1"/>
  <c r="H187" i="19"/>
  <c r="I187" i="19" s="1"/>
  <c r="J187" i="19" s="1"/>
  <c r="K187" i="19" s="1"/>
  <c r="L187" i="19" s="1"/>
  <c r="M187" i="19" s="1"/>
  <c r="N187" i="19" s="1"/>
  <c r="O187" i="19" s="1"/>
  <c r="P187" i="19" s="1"/>
  <c r="Q187" i="19" s="1"/>
  <c r="R187" i="19" s="1"/>
  <c r="S187" i="19" s="1"/>
  <c r="T187" i="19" s="1"/>
  <c r="H188" i="19"/>
  <c r="I188" i="19" s="1"/>
  <c r="J188" i="19" s="1"/>
  <c r="K188" i="19" s="1"/>
  <c r="L188" i="19" s="1"/>
  <c r="M188" i="19" s="1"/>
  <c r="N188" i="19" s="1"/>
  <c r="O188" i="19" s="1"/>
  <c r="P188" i="19" s="1"/>
  <c r="Q188" i="19" s="1"/>
  <c r="R188" i="19" s="1"/>
  <c r="S188" i="19" s="1"/>
  <c r="T188" i="19" s="1"/>
  <c r="H189" i="19"/>
  <c r="I189" i="19" s="1"/>
  <c r="J189" i="19" s="1"/>
  <c r="K189" i="19" s="1"/>
  <c r="L189" i="19" s="1"/>
  <c r="M189" i="19" s="1"/>
  <c r="N189" i="19" s="1"/>
  <c r="O189" i="19" s="1"/>
  <c r="P189" i="19" s="1"/>
  <c r="Q189" i="19" s="1"/>
  <c r="R189" i="19" s="1"/>
  <c r="S189" i="19" s="1"/>
  <c r="T189" i="19" s="1"/>
  <c r="H190" i="19"/>
  <c r="I190" i="19" s="1"/>
  <c r="J190" i="19" s="1"/>
  <c r="K190" i="19" s="1"/>
  <c r="L190" i="19" s="1"/>
  <c r="M190" i="19" s="1"/>
  <c r="N190" i="19" s="1"/>
  <c r="O190" i="19" s="1"/>
  <c r="P190" i="19" s="1"/>
  <c r="Q190" i="19" s="1"/>
  <c r="R190" i="19" s="1"/>
  <c r="S190" i="19" s="1"/>
  <c r="T190" i="19" s="1"/>
  <c r="H191" i="19"/>
  <c r="I191" i="19" s="1"/>
  <c r="J191" i="19" s="1"/>
  <c r="K191" i="19" s="1"/>
  <c r="L191" i="19" s="1"/>
  <c r="M191" i="19" s="1"/>
  <c r="N191" i="19" s="1"/>
  <c r="O191" i="19" s="1"/>
  <c r="P191" i="19" s="1"/>
  <c r="Q191" i="19" s="1"/>
  <c r="R191" i="19" s="1"/>
  <c r="S191" i="19" s="1"/>
  <c r="T191" i="19" s="1"/>
  <c r="H192" i="19"/>
  <c r="I192" i="19" s="1"/>
  <c r="J192" i="19" s="1"/>
  <c r="K192" i="19" s="1"/>
  <c r="L192" i="19" s="1"/>
  <c r="M192" i="19" s="1"/>
  <c r="N192" i="19" s="1"/>
  <c r="O192" i="19" s="1"/>
  <c r="P192" i="19" s="1"/>
  <c r="Q192" i="19" s="1"/>
  <c r="R192" i="19" s="1"/>
  <c r="S192" i="19" s="1"/>
  <c r="T192" i="19" s="1"/>
  <c r="H194" i="19"/>
  <c r="I194" i="19" s="1"/>
  <c r="J194" i="19" s="1"/>
  <c r="K194" i="19" s="1"/>
  <c r="L194" i="19" s="1"/>
  <c r="M194" i="19" s="1"/>
  <c r="N194" i="19" s="1"/>
  <c r="O194" i="19" s="1"/>
  <c r="P194" i="19" s="1"/>
  <c r="Q194" i="19" s="1"/>
  <c r="R194" i="19" s="1"/>
  <c r="S194" i="19" s="1"/>
  <c r="T194" i="19" s="1"/>
  <c r="H195" i="19"/>
  <c r="I195" i="19" s="1"/>
  <c r="J195" i="19" s="1"/>
  <c r="K195" i="19" s="1"/>
  <c r="L195" i="19" s="1"/>
  <c r="M195" i="19" s="1"/>
  <c r="N195" i="19" s="1"/>
  <c r="O195" i="19" s="1"/>
  <c r="P195" i="19" s="1"/>
  <c r="Q195" i="19" s="1"/>
  <c r="R195" i="19" s="1"/>
  <c r="S195" i="19" s="1"/>
  <c r="T195" i="19" s="1"/>
  <c r="H196" i="19"/>
  <c r="I196" i="19" s="1"/>
  <c r="J196" i="19" s="1"/>
  <c r="K196" i="19" s="1"/>
  <c r="L196" i="19" s="1"/>
  <c r="M196" i="19" s="1"/>
  <c r="N196" i="19" s="1"/>
  <c r="O196" i="19" s="1"/>
  <c r="P196" i="19" s="1"/>
  <c r="Q196" i="19" s="1"/>
  <c r="R196" i="19" s="1"/>
  <c r="S196" i="19" s="1"/>
  <c r="T196" i="19" s="1"/>
  <c r="H197" i="19"/>
  <c r="I197" i="19" s="1"/>
  <c r="J197" i="19" s="1"/>
  <c r="K197" i="19" s="1"/>
  <c r="L197" i="19" s="1"/>
  <c r="M197" i="19" s="1"/>
  <c r="N197" i="19" s="1"/>
  <c r="O197" i="19" s="1"/>
  <c r="P197" i="19" s="1"/>
  <c r="Q197" i="19" s="1"/>
  <c r="R197" i="19" s="1"/>
  <c r="S197" i="19" s="1"/>
  <c r="T197" i="19" s="1"/>
  <c r="H200" i="19"/>
  <c r="I200" i="19" s="1"/>
  <c r="J200" i="19" s="1"/>
  <c r="K200" i="19" s="1"/>
  <c r="L200" i="19" s="1"/>
  <c r="M200" i="19" s="1"/>
  <c r="N200" i="19" s="1"/>
  <c r="O200" i="19" s="1"/>
  <c r="P200" i="19" s="1"/>
  <c r="Q200" i="19" s="1"/>
  <c r="R200" i="19" s="1"/>
  <c r="S200" i="19" s="1"/>
  <c r="T200" i="19" s="1"/>
  <c r="H201" i="19"/>
  <c r="I201" i="19" s="1"/>
  <c r="J201" i="19" s="1"/>
  <c r="K201" i="19" s="1"/>
  <c r="L201" i="19" s="1"/>
  <c r="M201" i="19" s="1"/>
  <c r="N201" i="19" s="1"/>
  <c r="O201" i="19" s="1"/>
  <c r="P201" i="19" s="1"/>
  <c r="Q201" i="19" s="1"/>
  <c r="R201" i="19" s="1"/>
  <c r="S201" i="19" s="1"/>
  <c r="T201" i="19" s="1"/>
  <c r="H202" i="19"/>
  <c r="I202" i="19" s="1"/>
  <c r="J202" i="19" s="1"/>
  <c r="K202" i="19" s="1"/>
  <c r="L202" i="19" s="1"/>
  <c r="M202" i="19" s="1"/>
  <c r="N202" i="19" s="1"/>
  <c r="O202" i="19" s="1"/>
  <c r="P202" i="19" s="1"/>
  <c r="Q202" i="19" s="1"/>
  <c r="R202" i="19" s="1"/>
  <c r="S202" i="19" s="1"/>
  <c r="T202" i="19" s="1"/>
  <c r="H203" i="19"/>
  <c r="I203" i="19" s="1"/>
  <c r="J203" i="19" s="1"/>
  <c r="K203" i="19" s="1"/>
  <c r="L203" i="19" s="1"/>
  <c r="M203" i="19" s="1"/>
  <c r="N203" i="19" s="1"/>
  <c r="O203" i="19" s="1"/>
  <c r="P203" i="19" s="1"/>
  <c r="Q203" i="19" s="1"/>
  <c r="R203" i="19" s="1"/>
  <c r="S203" i="19" s="1"/>
  <c r="T203" i="19" s="1"/>
  <c r="H209" i="19"/>
  <c r="I209" i="19" s="1"/>
  <c r="J209" i="19" s="1"/>
  <c r="K209" i="19" s="1"/>
  <c r="L209" i="19" s="1"/>
  <c r="M209" i="19" s="1"/>
  <c r="N209" i="19" s="1"/>
  <c r="O209" i="19" s="1"/>
  <c r="P209" i="19" s="1"/>
  <c r="Q209" i="19" s="1"/>
  <c r="R209" i="19" s="1"/>
  <c r="S209" i="19" s="1"/>
  <c r="T209" i="19" s="1"/>
  <c r="H210" i="19"/>
  <c r="I210" i="19" s="1"/>
  <c r="J210" i="19" s="1"/>
  <c r="K210" i="19" s="1"/>
  <c r="L210" i="19" s="1"/>
  <c r="M210" i="19" s="1"/>
  <c r="N210" i="19" s="1"/>
  <c r="O210" i="19" s="1"/>
  <c r="P210" i="19" s="1"/>
  <c r="Q210" i="19" s="1"/>
  <c r="R210" i="19" s="1"/>
  <c r="S210" i="19" s="1"/>
  <c r="T210" i="19" s="1"/>
  <c r="H212" i="19"/>
  <c r="I212" i="19" s="1"/>
  <c r="J212" i="19" s="1"/>
  <c r="K212" i="19" s="1"/>
  <c r="L212" i="19" s="1"/>
  <c r="M212" i="19" s="1"/>
  <c r="N212" i="19" s="1"/>
  <c r="O212" i="19" s="1"/>
  <c r="P212" i="19" s="1"/>
  <c r="Q212" i="19" s="1"/>
  <c r="R212" i="19" s="1"/>
  <c r="S212" i="19" s="1"/>
  <c r="T212" i="19" s="1"/>
  <c r="H213" i="19"/>
  <c r="I213" i="19" s="1"/>
  <c r="J213" i="19" s="1"/>
  <c r="K213" i="19" s="1"/>
  <c r="L213" i="19" s="1"/>
  <c r="M213" i="19" s="1"/>
  <c r="N213" i="19" s="1"/>
  <c r="O213" i="19" s="1"/>
  <c r="P213" i="19" s="1"/>
  <c r="Q213" i="19" s="1"/>
  <c r="R213" i="19" s="1"/>
  <c r="S213" i="19" s="1"/>
  <c r="T213" i="19" s="1"/>
  <c r="D44" i="19" l="1"/>
  <c r="I149" i="22"/>
  <c r="I150" i="22"/>
  <c r="I151" i="22"/>
  <c r="I152" i="22"/>
  <c r="I153" i="22"/>
  <c r="I154" i="22"/>
  <c r="I155" i="22"/>
  <c r="I156" i="22"/>
  <c r="H149" i="22"/>
  <c r="H150" i="22"/>
  <c r="H151" i="22"/>
  <c r="H152" i="22"/>
  <c r="H153" i="22"/>
  <c r="H154" i="22"/>
  <c r="H155" i="22"/>
  <c r="H156" i="22"/>
  <c r="G150" i="22"/>
  <c r="G151" i="22"/>
  <c r="G152" i="22"/>
  <c r="G153" i="22"/>
  <c r="G154" i="22"/>
  <c r="G155" i="22"/>
  <c r="G156" i="22"/>
  <c r="G157" i="22"/>
  <c r="I160" i="22"/>
  <c r="I161" i="22"/>
  <c r="I162" i="22"/>
  <c r="I163" i="22"/>
  <c r="I164" i="22"/>
  <c r="I165" i="22"/>
  <c r="I166" i="22"/>
  <c r="I167" i="22"/>
  <c r="I168" i="22"/>
  <c r="I169" i="22"/>
  <c r="I170" i="22"/>
  <c r="I171" i="22"/>
  <c r="I172" i="22"/>
  <c r="H160" i="22"/>
  <c r="H161" i="22"/>
  <c r="H162" i="22"/>
  <c r="H163" i="22"/>
  <c r="H164" i="22"/>
  <c r="H165" i="22"/>
  <c r="H166" i="22"/>
  <c r="H167" i="22"/>
  <c r="H168" i="22"/>
  <c r="H169" i="22"/>
  <c r="H170" i="22"/>
  <c r="H171" i="22"/>
  <c r="H172" i="22"/>
  <c r="H173" i="22"/>
  <c r="G160" i="22"/>
  <c r="G161" i="22"/>
  <c r="G186" i="22" l="1"/>
  <c r="H186" i="22"/>
  <c r="I186" i="22"/>
  <c r="G187" i="22"/>
  <c r="H187" i="22"/>
  <c r="I187" i="22"/>
  <c r="G188" i="22"/>
  <c r="H188" i="22"/>
  <c r="I188" i="22"/>
  <c r="G189" i="22"/>
  <c r="H189" i="22"/>
  <c r="I189" i="22"/>
  <c r="G190" i="22"/>
  <c r="H190" i="22"/>
  <c r="I190" i="22"/>
  <c r="G191" i="22"/>
  <c r="H191" i="22"/>
  <c r="I191" i="22"/>
  <c r="G192" i="22"/>
  <c r="H192" i="22"/>
  <c r="I192" i="22"/>
  <c r="G193" i="22"/>
  <c r="H193" i="22"/>
  <c r="I193" i="22"/>
  <c r="G194" i="22"/>
  <c r="H194" i="22"/>
  <c r="I194" i="22"/>
  <c r="G195" i="22"/>
  <c r="H195" i="22"/>
  <c r="I195" i="22"/>
  <c r="G196" i="22"/>
  <c r="H196" i="22"/>
  <c r="I196" i="22"/>
  <c r="G197" i="22"/>
  <c r="H197" i="22"/>
  <c r="I197" i="22"/>
  <c r="G198" i="22"/>
  <c r="H198" i="22"/>
  <c r="I198" i="22"/>
  <c r="G199" i="22"/>
  <c r="H199" i="22"/>
  <c r="I199" i="22"/>
  <c r="G200" i="22"/>
  <c r="H200" i="22"/>
  <c r="I200" i="22"/>
  <c r="G201" i="22"/>
  <c r="H201" i="22"/>
  <c r="I201" i="22"/>
  <c r="G202" i="22"/>
  <c r="H202" i="22"/>
  <c r="I202" i="22"/>
  <c r="G203" i="22"/>
  <c r="H203" i="22"/>
  <c r="I203" i="22"/>
  <c r="G204" i="22"/>
  <c r="H204" i="22"/>
  <c r="I204" i="22"/>
  <c r="G205" i="22"/>
  <c r="H205" i="22"/>
  <c r="I205" i="22"/>
  <c r="G206" i="22"/>
  <c r="H206" i="22"/>
  <c r="I206" i="22"/>
  <c r="G207" i="22"/>
  <c r="H207" i="22"/>
  <c r="I207" i="22"/>
  <c r="G208" i="22"/>
  <c r="H208" i="22"/>
  <c r="I208" i="22"/>
  <c r="G209" i="22"/>
  <c r="H209" i="22"/>
  <c r="I209" i="22"/>
  <c r="G210" i="22"/>
  <c r="H210" i="22"/>
  <c r="I210" i="22"/>
  <c r="G211" i="22"/>
  <c r="H211" i="22"/>
  <c r="I211" i="22"/>
  <c r="G212" i="22"/>
  <c r="H212" i="22"/>
  <c r="I212" i="22"/>
  <c r="G213" i="22"/>
  <c r="H213" i="22"/>
  <c r="I213" i="22"/>
  <c r="G214" i="22"/>
  <c r="H214" i="22"/>
  <c r="I214" i="22"/>
  <c r="G215" i="22"/>
  <c r="H215" i="22"/>
  <c r="I215" i="22"/>
  <c r="G216" i="22"/>
  <c r="H216" i="22"/>
  <c r="I216" i="22"/>
  <c r="G217" i="22"/>
  <c r="H217" i="22"/>
  <c r="I217" i="22"/>
  <c r="G218" i="22"/>
  <c r="H218" i="22"/>
  <c r="I218" i="22"/>
  <c r="G219" i="22"/>
  <c r="H219" i="22"/>
  <c r="I219" i="22"/>
  <c r="G220" i="22"/>
  <c r="H220" i="22"/>
  <c r="I220" i="22"/>
  <c r="G22" i="22"/>
  <c r="H22" i="22"/>
  <c r="I22" i="22"/>
  <c r="G23" i="22"/>
  <c r="H23" i="22"/>
  <c r="I23" i="22"/>
  <c r="G24" i="22"/>
  <c r="H24" i="22"/>
  <c r="I24" i="22"/>
  <c r="G25" i="22"/>
  <c r="H25" i="22"/>
  <c r="I25" i="22"/>
  <c r="G26" i="22"/>
  <c r="H26" i="22"/>
  <c r="I26" i="22"/>
  <c r="G27" i="22"/>
  <c r="H27" i="22"/>
  <c r="I27" i="22"/>
  <c r="G28" i="22"/>
  <c r="H28" i="22"/>
  <c r="I28" i="22"/>
  <c r="G29" i="22"/>
  <c r="H29" i="22"/>
  <c r="I29" i="22"/>
  <c r="G30" i="22"/>
  <c r="H30" i="22"/>
  <c r="I30" i="22"/>
  <c r="G31" i="22"/>
  <c r="H31" i="22"/>
  <c r="I31" i="22"/>
  <c r="G32" i="22"/>
  <c r="H32" i="22"/>
  <c r="I32" i="22"/>
  <c r="G33" i="22"/>
  <c r="H33" i="22"/>
  <c r="I33" i="22"/>
  <c r="G34" i="22"/>
  <c r="H34" i="22"/>
  <c r="I34" i="22"/>
  <c r="G35" i="22"/>
  <c r="H35" i="22"/>
  <c r="I35" i="22"/>
  <c r="G36" i="22"/>
  <c r="H36" i="22"/>
  <c r="I36" i="22"/>
  <c r="G37" i="22"/>
  <c r="H37" i="22"/>
  <c r="I37" i="22"/>
  <c r="G38" i="22"/>
  <c r="H38" i="22"/>
  <c r="I38" i="22"/>
  <c r="G39" i="22"/>
  <c r="H39" i="22"/>
  <c r="I39" i="22"/>
  <c r="G40" i="22"/>
  <c r="H40" i="22"/>
  <c r="I40" i="22"/>
  <c r="G41" i="22"/>
  <c r="H41" i="22"/>
  <c r="I41" i="22"/>
  <c r="G42" i="22"/>
  <c r="H42" i="22"/>
  <c r="I42" i="22"/>
  <c r="G43" i="22"/>
  <c r="H43" i="22"/>
  <c r="I43" i="22"/>
  <c r="G44" i="22"/>
  <c r="H44" i="22"/>
  <c r="I44" i="22"/>
  <c r="G45" i="22"/>
  <c r="H45" i="22"/>
  <c r="I45" i="22"/>
  <c r="G46" i="22"/>
  <c r="H46" i="22"/>
  <c r="I46" i="22"/>
  <c r="G47" i="22"/>
  <c r="H47" i="22"/>
  <c r="I47" i="22"/>
  <c r="G48" i="22"/>
  <c r="H48" i="22"/>
  <c r="I48" i="22"/>
  <c r="G49" i="22"/>
  <c r="H49" i="22"/>
  <c r="I49" i="22"/>
  <c r="G50" i="22"/>
  <c r="H50" i="22"/>
  <c r="I50" i="22"/>
  <c r="G51" i="22"/>
  <c r="H51" i="22"/>
  <c r="I51" i="22"/>
  <c r="G52" i="22"/>
  <c r="H52" i="22"/>
  <c r="I52" i="22"/>
  <c r="G53" i="22"/>
  <c r="H53" i="22"/>
  <c r="I53" i="22"/>
  <c r="G54" i="22"/>
  <c r="H54" i="22"/>
  <c r="I54" i="22"/>
  <c r="G55" i="22"/>
  <c r="H55" i="22"/>
  <c r="I55" i="22"/>
  <c r="G56" i="22"/>
  <c r="H56" i="22"/>
  <c r="I56" i="22"/>
  <c r="G57" i="22"/>
  <c r="H57" i="22"/>
  <c r="I57" i="22"/>
  <c r="G58" i="22"/>
  <c r="H58" i="22"/>
  <c r="I58" i="22"/>
  <c r="G59" i="22"/>
  <c r="H59" i="22"/>
  <c r="I59" i="22"/>
  <c r="G60" i="22"/>
  <c r="H60" i="22"/>
  <c r="I60" i="22"/>
  <c r="G61" i="22"/>
  <c r="H61" i="22"/>
  <c r="I61" i="22"/>
  <c r="G62" i="22"/>
  <c r="H62" i="22"/>
  <c r="I62" i="22"/>
  <c r="G63" i="22"/>
  <c r="H63" i="22"/>
  <c r="I63" i="22"/>
  <c r="G64" i="22"/>
  <c r="H64" i="22"/>
  <c r="I64" i="22"/>
  <c r="G65" i="22"/>
  <c r="H65" i="22"/>
  <c r="I65" i="22"/>
  <c r="G66" i="22"/>
  <c r="H66" i="22"/>
  <c r="I66" i="22"/>
  <c r="G67" i="22"/>
  <c r="H67" i="22"/>
  <c r="I67" i="22"/>
  <c r="G68" i="22"/>
  <c r="H68" i="22"/>
  <c r="I68" i="22"/>
  <c r="G69" i="22"/>
  <c r="H69" i="22"/>
  <c r="I69" i="22"/>
  <c r="G70" i="22"/>
  <c r="H70" i="22"/>
  <c r="I70" i="22"/>
  <c r="G71" i="22"/>
  <c r="H71" i="22"/>
  <c r="I71" i="22"/>
  <c r="G72" i="22"/>
  <c r="H72" i="22"/>
  <c r="I72" i="22"/>
  <c r="G73" i="22"/>
  <c r="H73" i="22"/>
  <c r="I73" i="22"/>
  <c r="G74" i="22"/>
  <c r="H74" i="22"/>
  <c r="I74" i="22"/>
  <c r="G75" i="22"/>
  <c r="H75" i="22"/>
  <c r="I75" i="22"/>
  <c r="G76" i="22"/>
  <c r="H76" i="22"/>
  <c r="I76" i="22"/>
  <c r="G77" i="22"/>
  <c r="H77" i="22"/>
  <c r="I77" i="22"/>
  <c r="G78" i="22"/>
  <c r="H78" i="22"/>
  <c r="I78" i="22"/>
  <c r="G79" i="22"/>
  <c r="H79" i="22"/>
  <c r="I79" i="22"/>
  <c r="G80" i="22"/>
  <c r="H80" i="22"/>
  <c r="I80" i="22"/>
  <c r="G81" i="22"/>
  <c r="H81" i="22"/>
  <c r="I81" i="22"/>
  <c r="G82" i="22"/>
  <c r="H82" i="22"/>
  <c r="I82" i="22"/>
  <c r="G83" i="22"/>
  <c r="H83" i="22"/>
  <c r="I83" i="22"/>
  <c r="G84" i="22"/>
  <c r="H84" i="22"/>
  <c r="I84" i="22"/>
  <c r="G85" i="22"/>
  <c r="H85" i="22"/>
  <c r="I85" i="22"/>
  <c r="G86" i="22"/>
  <c r="H86" i="22"/>
  <c r="I86" i="22"/>
  <c r="G87" i="22"/>
  <c r="H87" i="22"/>
  <c r="I87" i="22"/>
  <c r="G88" i="22"/>
  <c r="H88" i="22"/>
  <c r="I88" i="22"/>
  <c r="G89" i="22"/>
  <c r="H89" i="22"/>
  <c r="I89" i="22"/>
  <c r="G90" i="22"/>
  <c r="H90" i="22"/>
  <c r="I90" i="22"/>
  <c r="G91" i="22"/>
  <c r="H91" i="22"/>
  <c r="I91" i="22"/>
  <c r="G92" i="22"/>
  <c r="H92" i="22"/>
  <c r="I92" i="22"/>
  <c r="G93" i="22"/>
  <c r="H93" i="22"/>
  <c r="I93" i="22"/>
  <c r="G94" i="22"/>
  <c r="H94" i="22"/>
  <c r="I94" i="22"/>
  <c r="G95" i="22"/>
  <c r="H95" i="22"/>
  <c r="I95" i="22"/>
  <c r="G96" i="22"/>
  <c r="H96" i="22"/>
  <c r="I96" i="22"/>
  <c r="G97" i="22"/>
  <c r="H97" i="22"/>
  <c r="I97" i="22"/>
  <c r="G98" i="22"/>
  <c r="H98" i="22"/>
  <c r="I98" i="22"/>
  <c r="G99" i="22"/>
  <c r="H99" i="22"/>
  <c r="I99" i="22"/>
  <c r="G100" i="22"/>
  <c r="H100" i="22"/>
  <c r="I100" i="22"/>
  <c r="G101" i="22"/>
  <c r="H101" i="22"/>
  <c r="I101" i="22"/>
  <c r="G102" i="22"/>
  <c r="H102" i="22"/>
  <c r="I102" i="22"/>
  <c r="G103" i="22"/>
  <c r="H103" i="22"/>
  <c r="I103" i="22"/>
  <c r="G104" i="22"/>
  <c r="H104" i="22"/>
  <c r="I104" i="22"/>
  <c r="G105" i="22"/>
  <c r="H105" i="22"/>
  <c r="I105" i="22"/>
  <c r="G106" i="22"/>
  <c r="H106" i="22"/>
  <c r="I106" i="22"/>
  <c r="G107" i="22"/>
  <c r="H107" i="22"/>
  <c r="I107" i="22"/>
  <c r="G108" i="22"/>
  <c r="H108" i="22"/>
  <c r="I108" i="22"/>
  <c r="G109" i="22"/>
  <c r="H109" i="22"/>
  <c r="I109" i="22"/>
  <c r="G110" i="22"/>
  <c r="H110" i="22"/>
  <c r="I110" i="22"/>
  <c r="G111" i="22"/>
  <c r="H111" i="22"/>
  <c r="I111" i="22"/>
  <c r="G112" i="22"/>
  <c r="H112" i="22"/>
  <c r="I112" i="22"/>
  <c r="G113" i="22"/>
  <c r="H113" i="22"/>
  <c r="I113" i="22"/>
  <c r="G114" i="22"/>
  <c r="H114" i="22"/>
  <c r="I114" i="22"/>
  <c r="G115" i="22"/>
  <c r="H115" i="22"/>
  <c r="I115" i="22"/>
  <c r="G116" i="22"/>
  <c r="H116" i="22"/>
  <c r="I116" i="22"/>
  <c r="G117" i="22"/>
  <c r="H117" i="22"/>
  <c r="I117" i="22"/>
  <c r="G118" i="22"/>
  <c r="H118" i="22"/>
  <c r="I118" i="22"/>
  <c r="G119" i="22"/>
  <c r="H119" i="22"/>
  <c r="I119" i="22"/>
  <c r="G120" i="22"/>
  <c r="H120" i="22"/>
  <c r="I120" i="22"/>
  <c r="G121" i="22"/>
  <c r="H121" i="22"/>
  <c r="I121" i="22"/>
  <c r="G122" i="22"/>
  <c r="H122" i="22"/>
  <c r="I122" i="22"/>
  <c r="G123" i="22"/>
  <c r="H123" i="22"/>
  <c r="I123" i="22"/>
  <c r="G124" i="22"/>
  <c r="H124" i="22"/>
  <c r="I124" i="22"/>
  <c r="G125" i="22"/>
  <c r="H125" i="22"/>
  <c r="I125" i="22"/>
  <c r="G126" i="22"/>
  <c r="H126" i="22"/>
  <c r="I126" i="22"/>
  <c r="G127" i="22"/>
  <c r="H127" i="22"/>
  <c r="I127" i="22"/>
  <c r="G128" i="22"/>
  <c r="H128" i="22"/>
  <c r="I128" i="22"/>
  <c r="G129" i="22"/>
  <c r="H129" i="22"/>
  <c r="I129" i="22"/>
  <c r="G130" i="22"/>
  <c r="H130" i="22"/>
  <c r="I130" i="22"/>
  <c r="G131" i="22"/>
  <c r="H131" i="22"/>
  <c r="I131" i="22"/>
  <c r="G132" i="22"/>
  <c r="H132" i="22"/>
  <c r="I132" i="22"/>
  <c r="G133" i="22"/>
  <c r="H133" i="22"/>
  <c r="I133" i="22"/>
  <c r="G134" i="22"/>
  <c r="H134" i="22"/>
  <c r="I134" i="22"/>
  <c r="G135" i="22"/>
  <c r="H135" i="22"/>
  <c r="I135" i="22"/>
  <c r="G136" i="22"/>
  <c r="H136" i="22"/>
  <c r="I136" i="22"/>
  <c r="G137" i="22"/>
  <c r="H137" i="22"/>
  <c r="I137" i="22"/>
  <c r="G138" i="22"/>
  <c r="H138" i="22"/>
  <c r="I138" i="22"/>
  <c r="G139" i="22"/>
  <c r="H139" i="22"/>
  <c r="I139" i="22"/>
  <c r="G140" i="22"/>
  <c r="H140" i="22"/>
  <c r="I140" i="22"/>
  <c r="G141" i="22"/>
  <c r="H141" i="22"/>
  <c r="I141" i="22"/>
  <c r="G143" i="22"/>
  <c r="H143" i="22"/>
  <c r="I143" i="22"/>
  <c r="G144" i="22"/>
  <c r="H144" i="22"/>
  <c r="I144" i="22"/>
  <c r="G145" i="22"/>
  <c r="H145" i="22"/>
  <c r="I145" i="22"/>
  <c r="G146" i="22"/>
  <c r="H146" i="22"/>
  <c r="I146" i="22"/>
  <c r="G147" i="22"/>
  <c r="H147" i="22"/>
  <c r="I147" i="22"/>
  <c r="G148" i="22"/>
  <c r="H148" i="22"/>
  <c r="I148" i="22"/>
  <c r="G149" i="22"/>
  <c r="H157" i="22"/>
  <c r="I157" i="22"/>
  <c r="G158" i="22"/>
  <c r="H158" i="22"/>
  <c r="I158" i="22"/>
  <c r="G159" i="22"/>
  <c r="H159" i="22"/>
  <c r="I159" i="22"/>
  <c r="G162" i="22"/>
  <c r="G163" i="22"/>
  <c r="G164" i="22"/>
  <c r="G165" i="22"/>
  <c r="G166" i="22"/>
  <c r="G167" i="22"/>
  <c r="G168" i="22"/>
  <c r="G169" i="22"/>
  <c r="G170" i="22"/>
  <c r="G171" i="22"/>
  <c r="G172" i="22"/>
  <c r="G173" i="22"/>
  <c r="I173" i="22"/>
  <c r="G174" i="22"/>
  <c r="H174" i="22"/>
  <c r="I174" i="22"/>
  <c r="G175" i="22"/>
  <c r="H175" i="22"/>
  <c r="I175" i="22"/>
  <c r="G176" i="22"/>
  <c r="H176" i="22"/>
  <c r="I176" i="22"/>
  <c r="G177" i="22"/>
  <c r="H177" i="22"/>
  <c r="I177" i="22"/>
  <c r="G178" i="22"/>
  <c r="H178" i="22"/>
  <c r="I178" i="22"/>
  <c r="G179" i="22"/>
  <c r="H179" i="22"/>
  <c r="I179" i="22"/>
  <c r="G180" i="22"/>
  <c r="H180" i="22"/>
  <c r="I180" i="22"/>
  <c r="G181" i="22"/>
  <c r="H181" i="22"/>
  <c r="I181" i="22"/>
  <c r="G182" i="22"/>
  <c r="H182" i="22"/>
  <c r="I182" i="22"/>
  <c r="G183" i="22"/>
  <c r="H183" i="22"/>
  <c r="I183" i="22"/>
  <c r="G184" i="22"/>
  <c r="H184" i="22"/>
  <c r="I184" i="22"/>
  <c r="G185" i="22"/>
  <c r="H185" i="22"/>
  <c r="I185" i="22"/>
  <c r="G221" i="22"/>
  <c r="H221" i="22"/>
  <c r="I221" i="22"/>
  <c r="G222" i="22"/>
  <c r="H222" i="22"/>
  <c r="I222" i="22"/>
  <c r="G3" i="22"/>
  <c r="H3" i="22"/>
  <c r="I3" i="22"/>
  <c r="G4" i="22"/>
  <c r="H4" i="22"/>
  <c r="I4" i="22"/>
  <c r="G5" i="22"/>
  <c r="H5" i="22"/>
  <c r="I5" i="22"/>
  <c r="G6" i="22"/>
  <c r="H6" i="22"/>
  <c r="I6" i="22"/>
  <c r="G7" i="22"/>
  <c r="H7" i="22"/>
  <c r="I7" i="22"/>
  <c r="G8" i="22"/>
  <c r="H8" i="22"/>
  <c r="I8" i="22"/>
  <c r="G9" i="22"/>
  <c r="H9" i="22"/>
  <c r="I9" i="22"/>
  <c r="G10" i="22"/>
  <c r="H10" i="22"/>
  <c r="I10" i="22"/>
  <c r="G11" i="22"/>
  <c r="H11" i="22"/>
  <c r="I11" i="22"/>
  <c r="G12" i="22"/>
  <c r="H12" i="22"/>
  <c r="I12" i="22"/>
  <c r="G13" i="22"/>
  <c r="H13" i="22"/>
  <c r="I13" i="22"/>
  <c r="G14" i="22"/>
  <c r="H14" i="22"/>
  <c r="I14" i="22"/>
  <c r="G15" i="22"/>
  <c r="H15" i="22"/>
  <c r="I15" i="22"/>
  <c r="G16" i="22"/>
  <c r="H16" i="22"/>
  <c r="I16" i="22"/>
  <c r="G17" i="22"/>
  <c r="H17" i="22"/>
  <c r="I17" i="22"/>
  <c r="G18" i="22"/>
  <c r="H18" i="22"/>
  <c r="I18" i="22"/>
  <c r="G19" i="22"/>
  <c r="H19" i="22"/>
  <c r="I19" i="22"/>
  <c r="G20" i="22"/>
  <c r="H20" i="22"/>
  <c r="I20" i="22"/>
  <c r="G21" i="22"/>
  <c r="H21" i="22"/>
  <c r="I21" i="22"/>
  <c r="H2" i="22"/>
  <c r="I2" i="22"/>
  <c r="G2" i="22"/>
  <c r="F144" i="26"/>
  <c r="F145" i="26"/>
  <c r="F146" i="26"/>
  <c r="F147" i="26"/>
  <c r="F148" i="26"/>
  <c r="F149" i="26"/>
  <c r="F150" i="26"/>
  <c r="F151" i="26"/>
  <c r="F152" i="26"/>
  <c r="F143" i="26"/>
  <c r="I7" i="19" l="1"/>
  <c r="E7" i="19"/>
  <c r="C7" i="19"/>
  <c r="D7" i="19" s="1"/>
  <c r="B7" i="19"/>
  <c r="A7" i="19"/>
  <c r="D209" i="26"/>
  <c r="F44" i="19"/>
  <c r="G44" i="19"/>
  <c r="H44" i="19"/>
  <c r="I44" i="19"/>
  <c r="J44" i="19"/>
  <c r="K44" i="19"/>
  <c r="L44" i="19"/>
  <c r="M44" i="19"/>
  <c r="N44" i="19"/>
  <c r="O44" i="19"/>
  <c r="P44" i="19"/>
  <c r="Q44" i="19"/>
  <c r="R44" i="19"/>
  <c r="S44" i="19"/>
  <c r="T44" i="19"/>
  <c r="E44" i="19"/>
  <c r="F123" i="26"/>
  <c r="F122" i="26"/>
  <c r="F125" i="26"/>
  <c r="F126" i="26"/>
  <c r="F127" i="26"/>
  <c r="F128" i="26"/>
  <c r="F129" i="26"/>
  <c r="F130" i="26"/>
  <c r="F131" i="26"/>
  <c r="F132" i="26"/>
  <c r="F133" i="26"/>
  <c r="F134" i="26"/>
  <c r="F135" i="26"/>
  <c r="F136" i="26"/>
  <c r="F137" i="26"/>
  <c r="F138" i="26"/>
  <c r="F124" i="26"/>
  <c r="F108" i="26"/>
  <c r="F109" i="26"/>
  <c r="F110" i="26"/>
  <c r="F107" i="26"/>
  <c r="F100" i="26"/>
  <c r="F101" i="26"/>
  <c r="F102" i="26"/>
  <c r="F99" i="26"/>
  <c r="F112" i="26"/>
  <c r="F113" i="26"/>
  <c r="F98" i="26"/>
  <c r="F111" i="26"/>
  <c r="F104" i="26"/>
  <c r="F105" i="26"/>
  <c r="F106" i="26"/>
  <c r="F83" i="26"/>
  <c r="F84" i="26"/>
  <c r="F85" i="26"/>
  <c r="F86" i="26"/>
  <c r="F87" i="26"/>
  <c r="F88" i="26"/>
  <c r="F89" i="26"/>
  <c r="F90" i="26"/>
  <c r="F91" i="26"/>
  <c r="F103" i="26"/>
  <c r="F82" i="26"/>
  <c r="F81" i="26"/>
  <c r="F97" i="26"/>
  <c r="F96" i="26"/>
  <c r="F93" i="26"/>
  <c r="F94" i="26"/>
  <c r="F95" i="26"/>
  <c r="F92" i="26"/>
  <c r="F117" i="26"/>
  <c r="F116" i="26"/>
  <c r="F115" i="26"/>
  <c r="F114" i="26"/>
  <c r="F80" i="26"/>
  <c r="F79" i="26"/>
  <c r="F71" i="26"/>
  <c r="F72" i="26"/>
  <c r="F73" i="26"/>
  <c r="F74" i="26"/>
  <c r="F75" i="26"/>
  <c r="F76" i="26"/>
  <c r="F77" i="26"/>
  <c r="F78" i="26"/>
  <c r="F70" i="26"/>
  <c r="F69" i="26"/>
  <c r="F119" i="26"/>
  <c r="F120" i="26"/>
  <c r="F121" i="26"/>
  <c r="F118" i="26"/>
  <c r="E53" i="26"/>
  <c r="E23" i="26"/>
  <c r="E24" i="26"/>
  <c r="E22" i="26"/>
  <c r="G19" i="26"/>
  <c r="G20" i="26"/>
  <c r="F19" i="26"/>
  <c r="F20" i="26"/>
  <c r="E19" i="26"/>
  <c r="E20" i="26"/>
  <c r="G13" i="26"/>
  <c r="G14" i="26"/>
  <c r="G15" i="26"/>
  <c r="G16" i="26"/>
  <c r="G17" i="26"/>
  <c r="G18" i="26"/>
  <c r="F13" i="26"/>
  <c r="F14" i="26"/>
  <c r="F15" i="26"/>
  <c r="F16" i="26"/>
  <c r="F17" i="26"/>
  <c r="F18" i="26"/>
  <c r="E13" i="26"/>
  <c r="E14" i="26"/>
  <c r="E15" i="26"/>
  <c r="E16" i="26"/>
  <c r="E17" i="26"/>
  <c r="E18" i="26"/>
  <c r="I175" i="19"/>
  <c r="E175" i="19"/>
  <c r="F175" i="19"/>
  <c r="G175" i="19"/>
  <c r="H175" i="19"/>
  <c r="J175" i="19"/>
  <c r="K175" i="19"/>
  <c r="L175" i="19"/>
  <c r="M175" i="19"/>
  <c r="N175" i="19"/>
  <c r="O175" i="19"/>
  <c r="P175" i="19"/>
  <c r="Q175" i="19"/>
  <c r="R175" i="19"/>
  <c r="S175" i="19"/>
  <c r="T175" i="19"/>
  <c r="E176" i="19"/>
  <c r="F176" i="19"/>
  <c r="G176" i="19"/>
  <c r="H176" i="19"/>
  <c r="I176" i="19"/>
  <c r="J176" i="19"/>
  <c r="K176" i="19"/>
  <c r="L176" i="19"/>
  <c r="M176" i="19"/>
  <c r="N176" i="19"/>
  <c r="O176" i="19"/>
  <c r="P176" i="19"/>
  <c r="Q176" i="19"/>
  <c r="R176" i="19"/>
  <c r="S176" i="19"/>
  <c r="T176" i="19"/>
  <c r="C139" i="19"/>
  <c r="D139" i="19" s="1"/>
  <c r="C2" i="19"/>
  <c r="C3" i="19"/>
  <c r="C4" i="19"/>
  <c r="C5" i="19"/>
  <c r="C6" i="19"/>
  <c r="C8" i="19"/>
  <c r="C9" i="19"/>
  <c r="C10" i="19"/>
  <c r="C11" i="19"/>
  <c r="C12" i="19"/>
  <c r="C13" i="19"/>
  <c r="C14" i="19"/>
  <c r="C15" i="19"/>
  <c r="C16" i="19"/>
  <c r="C17" i="19"/>
  <c r="C18" i="19"/>
  <c r="C19" i="19"/>
  <c r="C20" i="19"/>
  <c r="C21" i="19"/>
  <c r="C22" i="19"/>
  <c r="C23" i="19"/>
  <c r="C24" i="19"/>
  <c r="C25" i="19"/>
  <c r="C26" i="19"/>
  <c r="C27" i="19"/>
  <c r="C28" i="19"/>
  <c r="C29" i="19"/>
  <c r="C30" i="19"/>
  <c r="C31" i="19"/>
  <c r="C32" i="19"/>
  <c r="C33" i="19"/>
  <c r="C34" i="19"/>
  <c r="C35" i="19"/>
  <c r="C36" i="19"/>
  <c r="C37" i="19"/>
  <c r="C38" i="19"/>
  <c r="C39" i="19"/>
  <c r="C40" i="19"/>
  <c r="C41" i="19"/>
  <c r="C42" i="19"/>
  <c r="C43" i="19"/>
  <c r="C44" i="19"/>
  <c r="C45" i="19"/>
  <c r="C46" i="19"/>
  <c r="D46" i="19" s="1"/>
  <c r="E46" i="19" s="1"/>
  <c r="F46" i="19" s="1"/>
  <c r="G46" i="19" s="1"/>
  <c r="H46" i="19" s="1"/>
  <c r="I46" i="19" s="1"/>
  <c r="J46" i="19" s="1"/>
  <c r="K46" i="19" s="1"/>
  <c r="L46" i="19" s="1"/>
  <c r="M46" i="19" s="1"/>
  <c r="N46" i="19" s="1"/>
  <c r="O46" i="19" s="1"/>
  <c r="P46" i="19" s="1"/>
  <c r="Q46" i="19" s="1"/>
  <c r="R46" i="19" s="1"/>
  <c r="S46" i="19" s="1"/>
  <c r="T46" i="19" s="1"/>
  <c r="C47" i="19"/>
  <c r="D47" i="19" s="1"/>
  <c r="E47" i="19" s="1"/>
  <c r="F47" i="19" s="1"/>
  <c r="G47" i="19" s="1"/>
  <c r="H47" i="19" s="1"/>
  <c r="I47" i="19" s="1"/>
  <c r="J47" i="19" s="1"/>
  <c r="K47" i="19" s="1"/>
  <c r="L47" i="19" s="1"/>
  <c r="M47" i="19" s="1"/>
  <c r="N47" i="19" s="1"/>
  <c r="O47" i="19" s="1"/>
  <c r="P47" i="19" s="1"/>
  <c r="Q47" i="19" s="1"/>
  <c r="R47" i="19" s="1"/>
  <c r="S47" i="19" s="1"/>
  <c r="T47" i="19" s="1"/>
  <c r="C48" i="19"/>
  <c r="D48" i="19" s="1"/>
  <c r="E48" i="19" s="1"/>
  <c r="F48" i="19" s="1"/>
  <c r="G48" i="19" s="1"/>
  <c r="H48" i="19" s="1"/>
  <c r="I48" i="19" s="1"/>
  <c r="J48" i="19" s="1"/>
  <c r="K48" i="19" s="1"/>
  <c r="L48" i="19" s="1"/>
  <c r="M48" i="19" s="1"/>
  <c r="N48" i="19" s="1"/>
  <c r="O48" i="19" s="1"/>
  <c r="P48" i="19" s="1"/>
  <c r="Q48" i="19" s="1"/>
  <c r="R48" i="19" s="1"/>
  <c r="S48" i="19" s="1"/>
  <c r="T48" i="19" s="1"/>
  <c r="C49" i="19"/>
  <c r="D49" i="19" s="1"/>
  <c r="E49" i="19" s="1"/>
  <c r="F49" i="19" s="1"/>
  <c r="G49" i="19" s="1"/>
  <c r="H49" i="19" s="1"/>
  <c r="I49" i="19" s="1"/>
  <c r="J49" i="19" s="1"/>
  <c r="K49" i="19" s="1"/>
  <c r="L49" i="19" s="1"/>
  <c r="M49" i="19" s="1"/>
  <c r="N49" i="19" s="1"/>
  <c r="O49" i="19" s="1"/>
  <c r="P49" i="19" s="1"/>
  <c r="Q49" i="19" s="1"/>
  <c r="R49" i="19" s="1"/>
  <c r="S49" i="19" s="1"/>
  <c r="T49" i="19" s="1"/>
  <c r="C50" i="19"/>
  <c r="D50" i="19" s="1"/>
  <c r="E50" i="19" s="1"/>
  <c r="F50" i="19" s="1"/>
  <c r="G50" i="19" s="1"/>
  <c r="H50" i="19" s="1"/>
  <c r="I50" i="19" s="1"/>
  <c r="J50" i="19" s="1"/>
  <c r="K50" i="19" s="1"/>
  <c r="L50" i="19" s="1"/>
  <c r="M50" i="19" s="1"/>
  <c r="N50" i="19" s="1"/>
  <c r="O50" i="19" s="1"/>
  <c r="P50" i="19" s="1"/>
  <c r="Q50" i="19" s="1"/>
  <c r="R50" i="19" s="1"/>
  <c r="S50" i="19" s="1"/>
  <c r="T50" i="19" s="1"/>
  <c r="C51" i="19"/>
  <c r="D51" i="19" s="1"/>
  <c r="E51" i="19" s="1"/>
  <c r="F51" i="19" s="1"/>
  <c r="G51" i="19" s="1"/>
  <c r="H51" i="19" s="1"/>
  <c r="I51" i="19" s="1"/>
  <c r="J51" i="19" s="1"/>
  <c r="K51" i="19" s="1"/>
  <c r="L51" i="19" s="1"/>
  <c r="M51" i="19" s="1"/>
  <c r="N51" i="19" s="1"/>
  <c r="O51" i="19" s="1"/>
  <c r="P51" i="19" s="1"/>
  <c r="Q51" i="19" s="1"/>
  <c r="R51" i="19" s="1"/>
  <c r="S51" i="19" s="1"/>
  <c r="T51" i="19" s="1"/>
  <c r="C52" i="19"/>
  <c r="D52" i="19" s="1"/>
  <c r="E52" i="19" s="1"/>
  <c r="F52" i="19" s="1"/>
  <c r="G52" i="19" s="1"/>
  <c r="H52" i="19" s="1"/>
  <c r="I52" i="19" s="1"/>
  <c r="J52" i="19" s="1"/>
  <c r="K52" i="19" s="1"/>
  <c r="L52" i="19" s="1"/>
  <c r="M52" i="19" s="1"/>
  <c r="N52" i="19" s="1"/>
  <c r="O52" i="19" s="1"/>
  <c r="P52" i="19" s="1"/>
  <c r="Q52" i="19" s="1"/>
  <c r="R52" i="19" s="1"/>
  <c r="S52" i="19" s="1"/>
  <c r="T52" i="19" s="1"/>
  <c r="C53" i="19"/>
  <c r="D53" i="19" s="1"/>
  <c r="E53" i="19" s="1"/>
  <c r="F53" i="19" s="1"/>
  <c r="G53" i="19" s="1"/>
  <c r="H53" i="19" s="1"/>
  <c r="I53" i="19" s="1"/>
  <c r="J53" i="19" s="1"/>
  <c r="K53" i="19" s="1"/>
  <c r="L53" i="19" s="1"/>
  <c r="M53" i="19" s="1"/>
  <c r="N53" i="19" s="1"/>
  <c r="O53" i="19" s="1"/>
  <c r="P53" i="19" s="1"/>
  <c r="Q53" i="19" s="1"/>
  <c r="R53" i="19" s="1"/>
  <c r="S53" i="19" s="1"/>
  <c r="T53" i="19" s="1"/>
  <c r="C54" i="19"/>
  <c r="D54" i="19" s="1"/>
  <c r="E54" i="19" s="1"/>
  <c r="F54" i="19" s="1"/>
  <c r="G54" i="19" s="1"/>
  <c r="H54" i="19" s="1"/>
  <c r="I54" i="19" s="1"/>
  <c r="J54" i="19" s="1"/>
  <c r="K54" i="19" s="1"/>
  <c r="L54" i="19" s="1"/>
  <c r="M54" i="19" s="1"/>
  <c r="N54" i="19" s="1"/>
  <c r="O54" i="19" s="1"/>
  <c r="P54" i="19" s="1"/>
  <c r="Q54" i="19" s="1"/>
  <c r="R54" i="19" s="1"/>
  <c r="S54" i="19" s="1"/>
  <c r="T54" i="19" s="1"/>
  <c r="C55" i="19"/>
  <c r="D55" i="19" s="1"/>
  <c r="E55" i="19" s="1"/>
  <c r="F55" i="19" s="1"/>
  <c r="G55" i="19" s="1"/>
  <c r="H55" i="19" s="1"/>
  <c r="I55" i="19" s="1"/>
  <c r="J55" i="19" s="1"/>
  <c r="K55" i="19" s="1"/>
  <c r="L55" i="19" s="1"/>
  <c r="M55" i="19" s="1"/>
  <c r="N55" i="19" s="1"/>
  <c r="O55" i="19" s="1"/>
  <c r="P55" i="19" s="1"/>
  <c r="Q55" i="19" s="1"/>
  <c r="R55" i="19" s="1"/>
  <c r="S55" i="19" s="1"/>
  <c r="T55" i="19" s="1"/>
  <c r="C56" i="19"/>
  <c r="D56" i="19" s="1"/>
  <c r="E56" i="19" s="1"/>
  <c r="F56" i="19" s="1"/>
  <c r="G56" i="19" s="1"/>
  <c r="H56" i="19" s="1"/>
  <c r="I56" i="19" s="1"/>
  <c r="J56" i="19" s="1"/>
  <c r="K56" i="19" s="1"/>
  <c r="L56" i="19" s="1"/>
  <c r="M56" i="19" s="1"/>
  <c r="N56" i="19" s="1"/>
  <c r="O56" i="19" s="1"/>
  <c r="P56" i="19" s="1"/>
  <c r="Q56" i="19" s="1"/>
  <c r="R56" i="19" s="1"/>
  <c r="S56" i="19" s="1"/>
  <c r="T56" i="19" s="1"/>
  <c r="C57" i="19"/>
  <c r="D57" i="19" s="1"/>
  <c r="E57" i="19" s="1"/>
  <c r="F57" i="19" s="1"/>
  <c r="G57" i="19" s="1"/>
  <c r="H57" i="19" s="1"/>
  <c r="I57" i="19" s="1"/>
  <c r="J57" i="19" s="1"/>
  <c r="K57" i="19" s="1"/>
  <c r="L57" i="19" s="1"/>
  <c r="M57" i="19" s="1"/>
  <c r="N57" i="19" s="1"/>
  <c r="O57" i="19" s="1"/>
  <c r="P57" i="19" s="1"/>
  <c r="Q57" i="19" s="1"/>
  <c r="R57" i="19" s="1"/>
  <c r="S57" i="19" s="1"/>
  <c r="T57" i="19" s="1"/>
  <c r="C58" i="19"/>
  <c r="D58" i="19" s="1"/>
  <c r="E58" i="19" s="1"/>
  <c r="F58" i="19" s="1"/>
  <c r="G58" i="19" s="1"/>
  <c r="H58" i="19" s="1"/>
  <c r="I58" i="19" s="1"/>
  <c r="J58" i="19" s="1"/>
  <c r="K58" i="19" s="1"/>
  <c r="L58" i="19" s="1"/>
  <c r="M58" i="19" s="1"/>
  <c r="N58" i="19" s="1"/>
  <c r="O58" i="19" s="1"/>
  <c r="P58" i="19" s="1"/>
  <c r="Q58" i="19" s="1"/>
  <c r="R58" i="19" s="1"/>
  <c r="S58" i="19" s="1"/>
  <c r="T58" i="19" s="1"/>
  <c r="C59" i="19"/>
  <c r="D59" i="19" s="1"/>
  <c r="E59" i="19" s="1"/>
  <c r="F59" i="19" s="1"/>
  <c r="G59" i="19" s="1"/>
  <c r="H59" i="19" s="1"/>
  <c r="I59" i="19" s="1"/>
  <c r="J59" i="19" s="1"/>
  <c r="K59" i="19" s="1"/>
  <c r="L59" i="19" s="1"/>
  <c r="M59" i="19" s="1"/>
  <c r="N59" i="19" s="1"/>
  <c r="O59" i="19" s="1"/>
  <c r="P59" i="19" s="1"/>
  <c r="Q59" i="19" s="1"/>
  <c r="R59" i="19" s="1"/>
  <c r="S59" i="19" s="1"/>
  <c r="T59" i="19" s="1"/>
  <c r="C60" i="19"/>
  <c r="D60" i="19" s="1"/>
  <c r="E60" i="19" s="1"/>
  <c r="F60" i="19" s="1"/>
  <c r="G60" i="19" s="1"/>
  <c r="H60" i="19" s="1"/>
  <c r="I60" i="19" s="1"/>
  <c r="J60" i="19" s="1"/>
  <c r="K60" i="19" s="1"/>
  <c r="L60" i="19" s="1"/>
  <c r="M60" i="19" s="1"/>
  <c r="N60" i="19" s="1"/>
  <c r="O60" i="19" s="1"/>
  <c r="P60" i="19" s="1"/>
  <c r="Q60" i="19" s="1"/>
  <c r="R60" i="19" s="1"/>
  <c r="S60" i="19" s="1"/>
  <c r="T60" i="19" s="1"/>
  <c r="C61" i="19"/>
  <c r="D61" i="19" s="1"/>
  <c r="E61" i="19" s="1"/>
  <c r="F61" i="19" s="1"/>
  <c r="G61" i="19" s="1"/>
  <c r="H61" i="19" s="1"/>
  <c r="I61" i="19" s="1"/>
  <c r="J61" i="19" s="1"/>
  <c r="K61" i="19" s="1"/>
  <c r="L61" i="19" s="1"/>
  <c r="M61" i="19" s="1"/>
  <c r="N61" i="19" s="1"/>
  <c r="O61" i="19" s="1"/>
  <c r="P61" i="19" s="1"/>
  <c r="Q61" i="19" s="1"/>
  <c r="R61" i="19" s="1"/>
  <c r="S61" i="19" s="1"/>
  <c r="T61" i="19" s="1"/>
  <c r="C62" i="19"/>
  <c r="D62" i="19" s="1"/>
  <c r="E62" i="19" s="1"/>
  <c r="F62" i="19" s="1"/>
  <c r="G62" i="19" s="1"/>
  <c r="H62" i="19" s="1"/>
  <c r="I62" i="19" s="1"/>
  <c r="J62" i="19" s="1"/>
  <c r="K62" i="19" s="1"/>
  <c r="L62" i="19" s="1"/>
  <c r="M62" i="19" s="1"/>
  <c r="N62" i="19" s="1"/>
  <c r="O62" i="19" s="1"/>
  <c r="P62" i="19" s="1"/>
  <c r="Q62" i="19" s="1"/>
  <c r="R62" i="19" s="1"/>
  <c r="S62" i="19" s="1"/>
  <c r="T62" i="19" s="1"/>
  <c r="C63" i="19"/>
  <c r="D63" i="19" s="1"/>
  <c r="E63" i="19" s="1"/>
  <c r="F63" i="19" s="1"/>
  <c r="G63" i="19" s="1"/>
  <c r="H63" i="19" s="1"/>
  <c r="I63" i="19" s="1"/>
  <c r="J63" i="19" s="1"/>
  <c r="K63" i="19" s="1"/>
  <c r="L63" i="19" s="1"/>
  <c r="M63" i="19" s="1"/>
  <c r="N63" i="19" s="1"/>
  <c r="O63" i="19" s="1"/>
  <c r="P63" i="19" s="1"/>
  <c r="Q63" i="19" s="1"/>
  <c r="R63" i="19" s="1"/>
  <c r="S63" i="19" s="1"/>
  <c r="T63" i="19" s="1"/>
  <c r="C64" i="19"/>
  <c r="D64" i="19" s="1"/>
  <c r="E64" i="19" s="1"/>
  <c r="F64" i="19" s="1"/>
  <c r="G64" i="19" s="1"/>
  <c r="H64" i="19" s="1"/>
  <c r="I64" i="19" s="1"/>
  <c r="J64" i="19" s="1"/>
  <c r="K64" i="19" s="1"/>
  <c r="L64" i="19" s="1"/>
  <c r="M64" i="19" s="1"/>
  <c r="N64" i="19" s="1"/>
  <c r="O64" i="19" s="1"/>
  <c r="P64" i="19" s="1"/>
  <c r="Q64" i="19" s="1"/>
  <c r="R64" i="19" s="1"/>
  <c r="S64" i="19" s="1"/>
  <c r="T64" i="19" s="1"/>
  <c r="C65" i="19"/>
  <c r="D65" i="19" s="1"/>
  <c r="E65" i="19" s="1"/>
  <c r="F65" i="19" s="1"/>
  <c r="G65" i="19" s="1"/>
  <c r="H65" i="19" s="1"/>
  <c r="I65" i="19" s="1"/>
  <c r="J65" i="19" s="1"/>
  <c r="K65" i="19" s="1"/>
  <c r="L65" i="19" s="1"/>
  <c r="M65" i="19" s="1"/>
  <c r="N65" i="19" s="1"/>
  <c r="O65" i="19" s="1"/>
  <c r="P65" i="19" s="1"/>
  <c r="Q65" i="19" s="1"/>
  <c r="R65" i="19" s="1"/>
  <c r="S65" i="19" s="1"/>
  <c r="T65" i="19" s="1"/>
  <c r="C66" i="19"/>
  <c r="D66" i="19" s="1"/>
  <c r="E66" i="19" s="1"/>
  <c r="F66" i="19" s="1"/>
  <c r="G66" i="19" s="1"/>
  <c r="H66" i="19" s="1"/>
  <c r="I66" i="19" s="1"/>
  <c r="J66" i="19" s="1"/>
  <c r="K66" i="19" s="1"/>
  <c r="L66" i="19" s="1"/>
  <c r="M66" i="19" s="1"/>
  <c r="N66" i="19" s="1"/>
  <c r="O66" i="19" s="1"/>
  <c r="P66" i="19" s="1"/>
  <c r="Q66" i="19" s="1"/>
  <c r="R66" i="19" s="1"/>
  <c r="S66" i="19" s="1"/>
  <c r="T66" i="19" s="1"/>
  <c r="C67" i="19"/>
  <c r="D67" i="19" s="1"/>
  <c r="E67" i="19" s="1"/>
  <c r="F67" i="19" s="1"/>
  <c r="G67" i="19" s="1"/>
  <c r="H67" i="19" s="1"/>
  <c r="I67" i="19" s="1"/>
  <c r="J67" i="19" s="1"/>
  <c r="K67" i="19" s="1"/>
  <c r="L67" i="19" s="1"/>
  <c r="M67" i="19" s="1"/>
  <c r="N67" i="19" s="1"/>
  <c r="O67" i="19" s="1"/>
  <c r="P67" i="19" s="1"/>
  <c r="Q67" i="19" s="1"/>
  <c r="R67" i="19" s="1"/>
  <c r="S67" i="19" s="1"/>
  <c r="T67" i="19" s="1"/>
  <c r="C68" i="19"/>
  <c r="D68" i="19" s="1"/>
  <c r="E68" i="19" s="1"/>
  <c r="F68" i="19" s="1"/>
  <c r="G68" i="19" s="1"/>
  <c r="H68" i="19" s="1"/>
  <c r="I68" i="19" s="1"/>
  <c r="J68" i="19" s="1"/>
  <c r="K68" i="19" s="1"/>
  <c r="L68" i="19" s="1"/>
  <c r="M68" i="19" s="1"/>
  <c r="N68" i="19" s="1"/>
  <c r="O68" i="19" s="1"/>
  <c r="P68" i="19" s="1"/>
  <c r="Q68" i="19" s="1"/>
  <c r="R68" i="19" s="1"/>
  <c r="S68" i="19" s="1"/>
  <c r="T68" i="19" s="1"/>
  <c r="C69" i="19"/>
  <c r="D69" i="19" s="1"/>
  <c r="E69" i="19" s="1"/>
  <c r="F69" i="19" s="1"/>
  <c r="G69" i="19" s="1"/>
  <c r="H69" i="19" s="1"/>
  <c r="I69" i="19" s="1"/>
  <c r="J69" i="19" s="1"/>
  <c r="K69" i="19" s="1"/>
  <c r="L69" i="19" s="1"/>
  <c r="M69" i="19" s="1"/>
  <c r="N69" i="19" s="1"/>
  <c r="O69" i="19" s="1"/>
  <c r="P69" i="19" s="1"/>
  <c r="Q69" i="19" s="1"/>
  <c r="R69" i="19" s="1"/>
  <c r="S69" i="19" s="1"/>
  <c r="T69" i="19" s="1"/>
  <c r="C70" i="19"/>
  <c r="D70" i="19" s="1"/>
  <c r="E70" i="19" s="1"/>
  <c r="F70" i="19" s="1"/>
  <c r="G70" i="19" s="1"/>
  <c r="H70" i="19" s="1"/>
  <c r="I70" i="19" s="1"/>
  <c r="J70" i="19" s="1"/>
  <c r="K70" i="19" s="1"/>
  <c r="L70" i="19" s="1"/>
  <c r="M70" i="19" s="1"/>
  <c r="N70" i="19" s="1"/>
  <c r="O70" i="19" s="1"/>
  <c r="P70" i="19" s="1"/>
  <c r="Q70" i="19" s="1"/>
  <c r="R70" i="19" s="1"/>
  <c r="S70" i="19" s="1"/>
  <c r="T70" i="19" s="1"/>
  <c r="C71" i="19"/>
  <c r="D71" i="19" s="1"/>
  <c r="E71" i="19" s="1"/>
  <c r="F71" i="19" s="1"/>
  <c r="G71" i="19" s="1"/>
  <c r="H71" i="19" s="1"/>
  <c r="I71" i="19" s="1"/>
  <c r="J71" i="19" s="1"/>
  <c r="K71" i="19" s="1"/>
  <c r="L71" i="19" s="1"/>
  <c r="M71" i="19" s="1"/>
  <c r="N71" i="19" s="1"/>
  <c r="O71" i="19" s="1"/>
  <c r="P71" i="19" s="1"/>
  <c r="Q71" i="19" s="1"/>
  <c r="R71" i="19" s="1"/>
  <c r="S71" i="19" s="1"/>
  <c r="T71" i="19" s="1"/>
  <c r="C72" i="19"/>
  <c r="D72" i="19" s="1"/>
  <c r="E72" i="19" s="1"/>
  <c r="F72" i="19" s="1"/>
  <c r="G72" i="19" s="1"/>
  <c r="H72" i="19" s="1"/>
  <c r="I72" i="19" s="1"/>
  <c r="J72" i="19" s="1"/>
  <c r="K72" i="19" s="1"/>
  <c r="L72" i="19" s="1"/>
  <c r="M72" i="19" s="1"/>
  <c r="N72" i="19" s="1"/>
  <c r="O72" i="19" s="1"/>
  <c r="P72" i="19" s="1"/>
  <c r="Q72" i="19" s="1"/>
  <c r="R72" i="19" s="1"/>
  <c r="S72" i="19" s="1"/>
  <c r="T72" i="19" s="1"/>
  <c r="C73" i="19"/>
  <c r="D73" i="19" s="1"/>
  <c r="E73" i="19" s="1"/>
  <c r="F73" i="19" s="1"/>
  <c r="G73" i="19" s="1"/>
  <c r="H73" i="19" s="1"/>
  <c r="I73" i="19" s="1"/>
  <c r="J73" i="19" s="1"/>
  <c r="K73" i="19" s="1"/>
  <c r="L73" i="19" s="1"/>
  <c r="M73" i="19" s="1"/>
  <c r="N73" i="19" s="1"/>
  <c r="O73" i="19" s="1"/>
  <c r="P73" i="19" s="1"/>
  <c r="Q73" i="19" s="1"/>
  <c r="R73" i="19" s="1"/>
  <c r="S73" i="19" s="1"/>
  <c r="T73" i="19" s="1"/>
  <c r="C74" i="19"/>
  <c r="D74" i="19" s="1"/>
  <c r="E74" i="19" s="1"/>
  <c r="F74" i="19" s="1"/>
  <c r="G74" i="19" s="1"/>
  <c r="H74" i="19" s="1"/>
  <c r="I74" i="19" s="1"/>
  <c r="J74" i="19" s="1"/>
  <c r="K74" i="19" s="1"/>
  <c r="L74" i="19" s="1"/>
  <c r="M74" i="19" s="1"/>
  <c r="N74" i="19" s="1"/>
  <c r="O74" i="19" s="1"/>
  <c r="P74" i="19" s="1"/>
  <c r="Q74" i="19" s="1"/>
  <c r="R74" i="19" s="1"/>
  <c r="S74" i="19" s="1"/>
  <c r="T74" i="19" s="1"/>
  <c r="C75" i="19"/>
  <c r="D75" i="19" s="1"/>
  <c r="E75" i="19" s="1"/>
  <c r="F75" i="19" s="1"/>
  <c r="G75" i="19" s="1"/>
  <c r="H75" i="19" s="1"/>
  <c r="I75" i="19" s="1"/>
  <c r="J75" i="19" s="1"/>
  <c r="K75" i="19" s="1"/>
  <c r="L75" i="19" s="1"/>
  <c r="M75" i="19" s="1"/>
  <c r="N75" i="19" s="1"/>
  <c r="O75" i="19" s="1"/>
  <c r="P75" i="19" s="1"/>
  <c r="Q75" i="19" s="1"/>
  <c r="R75" i="19" s="1"/>
  <c r="S75" i="19" s="1"/>
  <c r="T75" i="19" s="1"/>
  <c r="C76" i="19"/>
  <c r="D76" i="19" s="1"/>
  <c r="E76" i="19" s="1"/>
  <c r="F76" i="19" s="1"/>
  <c r="G76" i="19" s="1"/>
  <c r="H76" i="19" s="1"/>
  <c r="I76" i="19" s="1"/>
  <c r="J76" i="19" s="1"/>
  <c r="K76" i="19" s="1"/>
  <c r="L76" i="19" s="1"/>
  <c r="M76" i="19" s="1"/>
  <c r="N76" i="19" s="1"/>
  <c r="O76" i="19" s="1"/>
  <c r="P76" i="19" s="1"/>
  <c r="Q76" i="19" s="1"/>
  <c r="R76" i="19" s="1"/>
  <c r="S76" i="19" s="1"/>
  <c r="T76" i="19" s="1"/>
  <c r="C77" i="19"/>
  <c r="D77" i="19" s="1"/>
  <c r="E77" i="19" s="1"/>
  <c r="F77" i="19" s="1"/>
  <c r="G77" i="19" s="1"/>
  <c r="H77" i="19" s="1"/>
  <c r="I77" i="19" s="1"/>
  <c r="J77" i="19" s="1"/>
  <c r="K77" i="19" s="1"/>
  <c r="L77" i="19" s="1"/>
  <c r="M77" i="19" s="1"/>
  <c r="N77" i="19" s="1"/>
  <c r="O77" i="19" s="1"/>
  <c r="P77" i="19" s="1"/>
  <c r="Q77" i="19" s="1"/>
  <c r="R77" i="19" s="1"/>
  <c r="S77" i="19" s="1"/>
  <c r="T77" i="19" s="1"/>
  <c r="C78" i="19"/>
  <c r="D78" i="19" s="1"/>
  <c r="E78" i="19" s="1"/>
  <c r="F78" i="19" s="1"/>
  <c r="G78" i="19" s="1"/>
  <c r="H78" i="19" s="1"/>
  <c r="I78" i="19" s="1"/>
  <c r="J78" i="19" s="1"/>
  <c r="K78" i="19" s="1"/>
  <c r="L78" i="19" s="1"/>
  <c r="M78" i="19" s="1"/>
  <c r="N78" i="19" s="1"/>
  <c r="O78" i="19" s="1"/>
  <c r="P78" i="19" s="1"/>
  <c r="Q78" i="19" s="1"/>
  <c r="R78" i="19" s="1"/>
  <c r="S78" i="19" s="1"/>
  <c r="T78" i="19" s="1"/>
  <c r="C79" i="19"/>
  <c r="D79" i="19" s="1"/>
  <c r="E79" i="19" s="1"/>
  <c r="F79" i="19" s="1"/>
  <c r="G79" i="19" s="1"/>
  <c r="H79" i="19" s="1"/>
  <c r="I79" i="19" s="1"/>
  <c r="J79" i="19" s="1"/>
  <c r="K79" i="19" s="1"/>
  <c r="L79" i="19" s="1"/>
  <c r="M79" i="19" s="1"/>
  <c r="N79" i="19" s="1"/>
  <c r="O79" i="19" s="1"/>
  <c r="P79" i="19" s="1"/>
  <c r="Q79" i="19" s="1"/>
  <c r="R79" i="19" s="1"/>
  <c r="S79" i="19" s="1"/>
  <c r="T79" i="19" s="1"/>
  <c r="C80" i="19"/>
  <c r="D80" i="19" s="1"/>
  <c r="E80" i="19" s="1"/>
  <c r="F80" i="19" s="1"/>
  <c r="G80" i="19" s="1"/>
  <c r="H80" i="19" s="1"/>
  <c r="I80" i="19" s="1"/>
  <c r="J80" i="19" s="1"/>
  <c r="K80" i="19" s="1"/>
  <c r="L80" i="19" s="1"/>
  <c r="M80" i="19" s="1"/>
  <c r="N80" i="19" s="1"/>
  <c r="O80" i="19" s="1"/>
  <c r="P80" i="19" s="1"/>
  <c r="Q80" i="19" s="1"/>
  <c r="R80" i="19" s="1"/>
  <c r="S80" i="19" s="1"/>
  <c r="T80" i="19" s="1"/>
  <c r="C81" i="19"/>
  <c r="D81" i="19" s="1"/>
  <c r="E81" i="19" s="1"/>
  <c r="F81" i="19" s="1"/>
  <c r="G81" i="19" s="1"/>
  <c r="H81" i="19" s="1"/>
  <c r="I81" i="19" s="1"/>
  <c r="J81" i="19" s="1"/>
  <c r="K81" i="19" s="1"/>
  <c r="L81" i="19" s="1"/>
  <c r="M81" i="19" s="1"/>
  <c r="N81" i="19" s="1"/>
  <c r="O81" i="19" s="1"/>
  <c r="P81" i="19" s="1"/>
  <c r="Q81" i="19" s="1"/>
  <c r="R81" i="19" s="1"/>
  <c r="S81" i="19" s="1"/>
  <c r="T81" i="19" s="1"/>
  <c r="C82" i="19"/>
  <c r="D82" i="19" s="1"/>
  <c r="E82" i="19" s="1"/>
  <c r="F82" i="19" s="1"/>
  <c r="G82" i="19" s="1"/>
  <c r="H82" i="19" s="1"/>
  <c r="I82" i="19" s="1"/>
  <c r="J82" i="19" s="1"/>
  <c r="K82" i="19" s="1"/>
  <c r="L82" i="19" s="1"/>
  <c r="M82" i="19" s="1"/>
  <c r="N82" i="19" s="1"/>
  <c r="O82" i="19" s="1"/>
  <c r="P82" i="19" s="1"/>
  <c r="Q82" i="19" s="1"/>
  <c r="R82" i="19" s="1"/>
  <c r="S82" i="19" s="1"/>
  <c r="T82" i="19" s="1"/>
  <c r="C83" i="19"/>
  <c r="D83" i="19" s="1"/>
  <c r="E83" i="19" s="1"/>
  <c r="F83" i="19" s="1"/>
  <c r="G83" i="19" s="1"/>
  <c r="H83" i="19" s="1"/>
  <c r="I83" i="19" s="1"/>
  <c r="J83" i="19" s="1"/>
  <c r="K83" i="19" s="1"/>
  <c r="L83" i="19" s="1"/>
  <c r="M83" i="19" s="1"/>
  <c r="N83" i="19" s="1"/>
  <c r="O83" i="19" s="1"/>
  <c r="P83" i="19" s="1"/>
  <c r="Q83" i="19" s="1"/>
  <c r="R83" i="19" s="1"/>
  <c r="S83" i="19" s="1"/>
  <c r="T83" i="19" s="1"/>
  <c r="C84" i="19"/>
  <c r="D84" i="19" s="1"/>
  <c r="E84" i="19" s="1"/>
  <c r="F84" i="19" s="1"/>
  <c r="G84" i="19" s="1"/>
  <c r="H84" i="19" s="1"/>
  <c r="I84" i="19" s="1"/>
  <c r="J84" i="19" s="1"/>
  <c r="K84" i="19" s="1"/>
  <c r="L84" i="19" s="1"/>
  <c r="M84" i="19" s="1"/>
  <c r="N84" i="19" s="1"/>
  <c r="O84" i="19" s="1"/>
  <c r="P84" i="19" s="1"/>
  <c r="Q84" i="19" s="1"/>
  <c r="R84" i="19" s="1"/>
  <c r="S84" i="19" s="1"/>
  <c r="T84" i="19" s="1"/>
  <c r="C85" i="19"/>
  <c r="D85" i="19" s="1"/>
  <c r="E85" i="19" s="1"/>
  <c r="F85" i="19" s="1"/>
  <c r="G85" i="19" s="1"/>
  <c r="H85" i="19" s="1"/>
  <c r="I85" i="19" s="1"/>
  <c r="J85" i="19" s="1"/>
  <c r="K85" i="19" s="1"/>
  <c r="L85" i="19" s="1"/>
  <c r="M85" i="19" s="1"/>
  <c r="N85" i="19" s="1"/>
  <c r="O85" i="19" s="1"/>
  <c r="P85" i="19" s="1"/>
  <c r="Q85" i="19" s="1"/>
  <c r="R85" i="19" s="1"/>
  <c r="S85" i="19" s="1"/>
  <c r="T85" i="19" s="1"/>
  <c r="C86" i="19"/>
  <c r="D86" i="19" s="1"/>
  <c r="E86" i="19" s="1"/>
  <c r="F86" i="19" s="1"/>
  <c r="G86" i="19" s="1"/>
  <c r="H86" i="19" s="1"/>
  <c r="I86" i="19" s="1"/>
  <c r="J86" i="19" s="1"/>
  <c r="K86" i="19" s="1"/>
  <c r="L86" i="19" s="1"/>
  <c r="M86" i="19" s="1"/>
  <c r="N86" i="19" s="1"/>
  <c r="O86" i="19" s="1"/>
  <c r="P86" i="19" s="1"/>
  <c r="Q86" i="19" s="1"/>
  <c r="R86" i="19" s="1"/>
  <c r="S86" i="19" s="1"/>
  <c r="T86" i="19" s="1"/>
  <c r="C87" i="19"/>
  <c r="D87" i="19" s="1"/>
  <c r="E87" i="19" s="1"/>
  <c r="F87" i="19" s="1"/>
  <c r="G87" i="19" s="1"/>
  <c r="H87" i="19" s="1"/>
  <c r="I87" i="19" s="1"/>
  <c r="J87" i="19" s="1"/>
  <c r="K87" i="19" s="1"/>
  <c r="L87" i="19" s="1"/>
  <c r="M87" i="19" s="1"/>
  <c r="N87" i="19" s="1"/>
  <c r="O87" i="19" s="1"/>
  <c r="P87" i="19" s="1"/>
  <c r="Q87" i="19" s="1"/>
  <c r="R87" i="19" s="1"/>
  <c r="S87" i="19" s="1"/>
  <c r="T87" i="19" s="1"/>
  <c r="C88" i="19"/>
  <c r="D88" i="19" s="1"/>
  <c r="E88" i="19" s="1"/>
  <c r="F88" i="19" s="1"/>
  <c r="G88" i="19" s="1"/>
  <c r="H88" i="19" s="1"/>
  <c r="I88" i="19" s="1"/>
  <c r="J88" i="19" s="1"/>
  <c r="K88" i="19" s="1"/>
  <c r="L88" i="19" s="1"/>
  <c r="M88" i="19" s="1"/>
  <c r="N88" i="19" s="1"/>
  <c r="O88" i="19" s="1"/>
  <c r="P88" i="19" s="1"/>
  <c r="Q88" i="19" s="1"/>
  <c r="R88" i="19" s="1"/>
  <c r="S88" i="19" s="1"/>
  <c r="T88" i="19" s="1"/>
  <c r="C89" i="19"/>
  <c r="D89" i="19" s="1"/>
  <c r="E89" i="19" s="1"/>
  <c r="F89" i="19" s="1"/>
  <c r="G89" i="19" s="1"/>
  <c r="H89" i="19" s="1"/>
  <c r="I89" i="19" s="1"/>
  <c r="J89" i="19" s="1"/>
  <c r="K89" i="19" s="1"/>
  <c r="L89" i="19" s="1"/>
  <c r="M89" i="19" s="1"/>
  <c r="N89" i="19" s="1"/>
  <c r="O89" i="19" s="1"/>
  <c r="P89" i="19" s="1"/>
  <c r="Q89" i="19" s="1"/>
  <c r="R89" i="19" s="1"/>
  <c r="S89" i="19" s="1"/>
  <c r="T89" i="19" s="1"/>
  <c r="C90" i="19"/>
  <c r="D90" i="19" s="1"/>
  <c r="E90" i="19" s="1"/>
  <c r="F90" i="19" s="1"/>
  <c r="G90" i="19" s="1"/>
  <c r="H90" i="19" s="1"/>
  <c r="I90" i="19" s="1"/>
  <c r="J90" i="19" s="1"/>
  <c r="K90" i="19" s="1"/>
  <c r="L90" i="19" s="1"/>
  <c r="M90" i="19" s="1"/>
  <c r="N90" i="19" s="1"/>
  <c r="O90" i="19" s="1"/>
  <c r="P90" i="19" s="1"/>
  <c r="Q90" i="19" s="1"/>
  <c r="R90" i="19" s="1"/>
  <c r="S90" i="19" s="1"/>
  <c r="T90" i="19" s="1"/>
  <c r="C91" i="19"/>
  <c r="D91" i="19" s="1"/>
  <c r="E91" i="19" s="1"/>
  <c r="F91" i="19" s="1"/>
  <c r="G91" i="19" s="1"/>
  <c r="H91" i="19" s="1"/>
  <c r="I91" i="19" s="1"/>
  <c r="J91" i="19" s="1"/>
  <c r="K91" i="19" s="1"/>
  <c r="L91" i="19" s="1"/>
  <c r="M91" i="19" s="1"/>
  <c r="N91" i="19" s="1"/>
  <c r="O91" i="19" s="1"/>
  <c r="P91" i="19" s="1"/>
  <c r="Q91" i="19" s="1"/>
  <c r="R91" i="19" s="1"/>
  <c r="S91" i="19" s="1"/>
  <c r="T91" i="19" s="1"/>
  <c r="C92" i="19"/>
  <c r="D92" i="19" s="1"/>
  <c r="E92" i="19" s="1"/>
  <c r="F92" i="19" s="1"/>
  <c r="G92" i="19" s="1"/>
  <c r="H92" i="19" s="1"/>
  <c r="I92" i="19" s="1"/>
  <c r="J92" i="19" s="1"/>
  <c r="K92" i="19" s="1"/>
  <c r="L92" i="19" s="1"/>
  <c r="M92" i="19" s="1"/>
  <c r="N92" i="19" s="1"/>
  <c r="O92" i="19" s="1"/>
  <c r="P92" i="19" s="1"/>
  <c r="Q92" i="19" s="1"/>
  <c r="R92" i="19" s="1"/>
  <c r="S92" i="19" s="1"/>
  <c r="T92" i="19" s="1"/>
  <c r="C93" i="19"/>
  <c r="D93" i="19" s="1"/>
  <c r="E93" i="19" s="1"/>
  <c r="F93" i="19" s="1"/>
  <c r="G93" i="19" s="1"/>
  <c r="H93" i="19" s="1"/>
  <c r="I93" i="19" s="1"/>
  <c r="J93" i="19" s="1"/>
  <c r="K93" i="19" s="1"/>
  <c r="L93" i="19" s="1"/>
  <c r="M93" i="19" s="1"/>
  <c r="N93" i="19" s="1"/>
  <c r="O93" i="19" s="1"/>
  <c r="P93" i="19" s="1"/>
  <c r="Q93" i="19" s="1"/>
  <c r="R93" i="19" s="1"/>
  <c r="S93" i="19" s="1"/>
  <c r="T93" i="19" s="1"/>
  <c r="C94" i="19"/>
  <c r="D94" i="19" s="1"/>
  <c r="E94" i="19" s="1"/>
  <c r="F94" i="19" s="1"/>
  <c r="G94" i="19" s="1"/>
  <c r="H94" i="19" s="1"/>
  <c r="I94" i="19" s="1"/>
  <c r="J94" i="19" s="1"/>
  <c r="K94" i="19" s="1"/>
  <c r="L94" i="19" s="1"/>
  <c r="M94" i="19" s="1"/>
  <c r="N94" i="19" s="1"/>
  <c r="O94" i="19" s="1"/>
  <c r="P94" i="19" s="1"/>
  <c r="Q94" i="19" s="1"/>
  <c r="R94" i="19" s="1"/>
  <c r="S94" i="19" s="1"/>
  <c r="T94" i="19" s="1"/>
  <c r="C95" i="19"/>
  <c r="D95" i="19" s="1"/>
  <c r="E95" i="19" s="1"/>
  <c r="F95" i="19" s="1"/>
  <c r="G95" i="19" s="1"/>
  <c r="H95" i="19" s="1"/>
  <c r="I95" i="19" s="1"/>
  <c r="J95" i="19" s="1"/>
  <c r="K95" i="19" s="1"/>
  <c r="L95" i="19" s="1"/>
  <c r="M95" i="19" s="1"/>
  <c r="N95" i="19" s="1"/>
  <c r="O95" i="19" s="1"/>
  <c r="P95" i="19" s="1"/>
  <c r="Q95" i="19" s="1"/>
  <c r="R95" i="19" s="1"/>
  <c r="S95" i="19" s="1"/>
  <c r="T95" i="19" s="1"/>
  <c r="C96" i="19"/>
  <c r="D96" i="19" s="1"/>
  <c r="E96" i="19" s="1"/>
  <c r="F96" i="19" s="1"/>
  <c r="G96" i="19" s="1"/>
  <c r="H96" i="19" s="1"/>
  <c r="I96" i="19" s="1"/>
  <c r="J96" i="19" s="1"/>
  <c r="K96" i="19" s="1"/>
  <c r="L96" i="19" s="1"/>
  <c r="M96" i="19" s="1"/>
  <c r="N96" i="19" s="1"/>
  <c r="O96" i="19" s="1"/>
  <c r="P96" i="19" s="1"/>
  <c r="Q96" i="19" s="1"/>
  <c r="R96" i="19" s="1"/>
  <c r="S96" i="19" s="1"/>
  <c r="T96" i="19" s="1"/>
  <c r="C97" i="19"/>
  <c r="D97" i="19" s="1"/>
  <c r="E97" i="19" s="1"/>
  <c r="F97" i="19" s="1"/>
  <c r="G97" i="19" s="1"/>
  <c r="H97" i="19" s="1"/>
  <c r="I97" i="19" s="1"/>
  <c r="J97" i="19" s="1"/>
  <c r="K97" i="19" s="1"/>
  <c r="L97" i="19" s="1"/>
  <c r="M97" i="19" s="1"/>
  <c r="N97" i="19" s="1"/>
  <c r="O97" i="19" s="1"/>
  <c r="P97" i="19" s="1"/>
  <c r="Q97" i="19" s="1"/>
  <c r="R97" i="19" s="1"/>
  <c r="S97" i="19" s="1"/>
  <c r="T97" i="19" s="1"/>
  <c r="C98" i="19"/>
  <c r="D98" i="19" s="1"/>
  <c r="E98" i="19" s="1"/>
  <c r="F98" i="19" s="1"/>
  <c r="G98" i="19" s="1"/>
  <c r="H98" i="19" s="1"/>
  <c r="I98" i="19" s="1"/>
  <c r="J98" i="19" s="1"/>
  <c r="K98" i="19" s="1"/>
  <c r="L98" i="19" s="1"/>
  <c r="M98" i="19" s="1"/>
  <c r="N98" i="19" s="1"/>
  <c r="O98" i="19" s="1"/>
  <c r="P98" i="19" s="1"/>
  <c r="Q98" i="19" s="1"/>
  <c r="R98" i="19" s="1"/>
  <c r="S98" i="19" s="1"/>
  <c r="T98" i="19" s="1"/>
  <c r="C99" i="19"/>
  <c r="D99" i="19" s="1"/>
  <c r="E99" i="19" s="1"/>
  <c r="F99" i="19" s="1"/>
  <c r="G99" i="19" s="1"/>
  <c r="H99" i="19" s="1"/>
  <c r="I99" i="19" s="1"/>
  <c r="J99" i="19" s="1"/>
  <c r="K99" i="19" s="1"/>
  <c r="L99" i="19" s="1"/>
  <c r="M99" i="19" s="1"/>
  <c r="N99" i="19" s="1"/>
  <c r="O99" i="19" s="1"/>
  <c r="P99" i="19" s="1"/>
  <c r="Q99" i="19" s="1"/>
  <c r="R99" i="19" s="1"/>
  <c r="S99" i="19" s="1"/>
  <c r="T99" i="19" s="1"/>
  <c r="C100" i="19"/>
  <c r="D100" i="19" s="1"/>
  <c r="E100" i="19" s="1"/>
  <c r="F100" i="19" s="1"/>
  <c r="G100" i="19" s="1"/>
  <c r="H100" i="19" s="1"/>
  <c r="I100" i="19" s="1"/>
  <c r="J100" i="19" s="1"/>
  <c r="K100" i="19" s="1"/>
  <c r="L100" i="19" s="1"/>
  <c r="M100" i="19" s="1"/>
  <c r="N100" i="19" s="1"/>
  <c r="O100" i="19" s="1"/>
  <c r="P100" i="19" s="1"/>
  <c r="Q100" i="19" s="1"/>
  <c r="R100" i="19" s="1"/>
  <c r="S100" i="19" s="1"/>
  <c r="T100" i="19" s="1"/>
  <c r="C101" i="19"/>
  <c r="D101" i="19" s="1"/>
  <c r="E101" i="19" s="1"/>
  <c r="F101" i="19" s="1"/>
  <c r="G101" i="19" s="1"/>
  <c r="H101" i="19" s="1"/>
  <c r="I101" i="19" s="1"/>
  <c r="J101" i="19" s="1"/>
  <c r="K101" i="19" s="1"/>
  <c r="L101" i="19" s="1"/>
  <c r="M101" i="19" s="1"/>
  <c r="N101" i="19" s="1"/>
  <c r="O101" i="19" s="1"/>
  <c r="P101" i="19" s="1"/>
  <c r="Q101" i="19" s="1"/>
  <c r="R101" i="19" s="1"/>
  <c r="S101" i="19" s="1"/>
  <c r="T101" i="19" s="1"/>
  <c r="C102" i="19"/>
  <c r="D102" i="19" s="1"/>
  <c r="E102" i="19" s="1"/>
  <c r="F102" i="19" s="1"/>
  <c r="G102" i="19" s="1"/>
  <c r="H102" i="19" s="1"/>
  <c r="I102" i="19" s="1"/>
  <c r="J102" i="19" s="1"/>
  <c r="K102" i="19" s="1"/>
  <c r="L102" i="19" s="1"/>
  <c r="M102" i="19" s="1"/>
  <c r="N102" i="19" s="1"/>
  <c r="O102" i="19" s="1"/>
  <c r="P102" i="19" s="1"/>
  <c r="Q102" i="19" s="1"/>
  <c r="R102" i="19" s="1"/>
  <c r="S102" i="19" s="1"/>
  <c r="T102" i="19" s="1"/>
  <c r="C103" i="19"/>
  <c r="D103" i="19" s="1"/>
  <c r="E103" i="19" s="1"/>
  <c r="F103" i="19" s="1"/>
  <c r="G103" i="19" s="1"/>
  <c r="H103" i="19" s="1"/>
  <c r="I103" i="19" s="1"/>
  <c r="J103" i="19" s="1"/>
  <c r="K103" i="19" s="1"/>
  <c r="L103" i="19" s="1"/>
  <c r="M103" i="19" s="1"/>
  <c r="N103" i="19" s="1"/>
  <c r="O103" i="19" s="1"/>
  <c r="P103" i="19" s="1"/>
  <c r="Q103" i="19" s="1"/>
  <c r="R103" i="19" s="1"/>
  <c r="S103" i="19" s="1"/>
  <c r="T103" i="19" s="1"/>
  <c r="C104" i="19"/>
  <c r="D104" i="19" s="1"/>
  <c r="E104" i="19" s="1"/>
  <c r="F104" i="19" s="1"/>
  <c r="G104" i="19" s="1"/>
  <c r="H104" i="19" s="1"/>
  <c r="I104" i="19" s="1"/>
  <c r="J104" i="19" s="1"/>
  <c r="K104" i="19" s="1"/>
  <c r="L104" i="19" s="1"/>
  <c r="M104" i="19" s="1"/>
  <c r="N104" i="19" s="1"/>
  <c r="O104" i="19" s="1"/>
  <c r="P104" i="19" s="1"/>
  <c r="Q104" i="19" s="1"/>
  <c r="R104" i="19" s="1"/>
  <c r="S104" i="19" s="1"/>
  <c r="T104" i="19" s="1"/>
  <c r="C105" i="19"/>
  <c r="D105" i="19" s="1"/>
  <c r="E105" i="19" s="1"/>
  <c r="F105" i="19" s="1"/>
  <c r="G105" i="19" s="1"/>
  <c r="H105" i="19" s="1"/>
  <c r="I105" i="19" s="1"/>
  <c r="J105" i="19" s="1"/>
  <c r="K105" i="19" s="1"/>
  <c r="L105" i="19" s="1"/>
  <c r="M105" i="19" s="1"/>
  <c r="N105" i="19" s="1"/>
  <c r="O105" i="19" s="1"/>
  <c r="P105" i="19" s="1"/>
  <c r="Q105" i="19" s="1"/>
  <c r="R105" i="19" s="1"/>
  <c r="S105" i="19" s="1"/>
  <c r="T105" i="19" s="1"/>
  <c r="C106" i="19"/>
  <c r="D106" i="19" s="1"/>
  <c r="E106" i="19" s="1"/>
  <c r="F106" i="19" s="1"/>
  <c r="G106" i="19" s="1"/>
  <c r="H106" i="19" s="1"/>
  <c r="I106" i="19" s="1"/>
  <c r="J106" i="19" s="1"/>
  <c r="K106" i="19" s="1"/>
  <c r="L106" i="19" s="1"/>
  <c r="M106" i="19" s="1"/>
  <c r="N106" i="19" s="1"/>
  <c r="O106" i="19" s="1"/>
  <c r="P106" i="19" s="1"/>
  <c r="Q106" i="19" s="1"/>
  <c r="R106" i="19" s="1"/>
  <c r="S106" i="19" s="1"/>
  <c r="T106" i="19" s="1"/>
  <c r="C107" i="19"/>
  <c r="D107" i="19" s="1"/>
  <c r="E107" i="19" s="1"/>
  <c r="F107" i="19" s="1"/>
  <c r="G107" i="19" s="1"/>
  <c r="H107" i="19" s="1"/>
  <c r="I107" i="19" s="1"/>
  <c r="J107" i="19" s="1"/>
  <c r="K107" i="19" s="1"/>
  <c r="L107" i="19" s="1"/>
  <c r="M107" i="19" s="1"/>
  <c r="N107" i="19" s="1"/>
  <c r="O107" i="19" s="1"/>
  <c r="P107" i="19" s="1"/>
  <c r="Q107" i="19" s="1"/>
  <c r="R107" i="19" s="1"/>
  <c r="S107" i="19" s="1"/>
  <c r="T107" i="19" s="1"/>
  <c r="C108" i="19"/>
  <c r="D108" i="19" s="1"/>
  <c r="E108" i="19" s="1"/>
  <c r="F108" i="19" s="1"/>
  <c r="G108" i="19" s="1"/>
  <c r="H108" i="19" s="1"/>
  <c r="I108" i="19" s="1"/>
  <c r="J108" i="19" s="1"/>
  <c r="K108" i="19" s="1"/>
  <c r="L108" i="19" s="1"/>
  <c r="M108" i="19" s="1"/>
  <c r="N108" i="19" s="1"/>
  <c r="O108" i="19" s="1"/>
  <c r="P108" i="19" s="1"/>
  <c r="Q108" i="19" s="1"/>
  <c r="R108" i="19" s="1"/>
  <c r="S108" i="19" s="1"/>
  <c r="T108" i="19" s="1"/>
  <c r="C109" i="19"/>
  <c r="D109" i="19" s="1"/>
  <c r="E109" i="19" s="1"/>
  <c r="F109" i="19" s="1"/>
  <c r="G109" i="19" s="1"/>
  <c r="H109" i="19" s="1"/>
  <c r="I109" i="19" s="1"/>
  <c r="J109" i="19" s="1"/>
  <c r="K109" i="19" s="1"/>
  <c r="L109" i="19" s="1"/>
  <c r="M109" i="19" s="1"/>
  <c r="N109" i="19" s="1"/>
  <c r="O109" i="19" s="1"/>
  <c r="P109" i="19" s="1"/>
  <c r="Q109" i="19" s="1"/>
  <c r="R109" i="19" s="1"/>
  <c r="S109" i="19" s="1"/>
  <c r="T109" i="19" s="1"/>
  <c r="C110" i="19"/>
  <c r="D110" i="19" s="1"/>
  <c r="E110" i="19" s="1"/>
  <c r="F110" i="19" s="1"/>
  <c r="G110" i="19" s="1"/>
  <c r="H110" i="19" s="1"/>
  <c r="I110" i="19" s="1"/>
  <c r="J110" i="19" s="1"/>
  <c r="K110" i="19" s="1"/>
  <c r="L110" i="19" s="1"/>
  <c r="M110" i="19" s="1"/>
  <c r="N110" i="19" s="1"/>
  <c r="O110" i="19" s="1"/>
  <c r="P110" i="19" s="1"/>
  <c r="Q110" i="19" s="1"/>
  <c r="R110" i="19" s="1"/>
  <c r="S110" i="19" s="1"/>
  <c r="T110" i="19" s="1"/>
  <c r="C111" i="19"/>
  <c r="D111" i="19" s="1"/>
  <c r="E111" i="19" s="1"/>
  <c r="F111" i="19" s="1"/>
  <c r="G111" i="19" s="1"/>
  <c r="H111" i="19" s="1"/>
  <c r="I111" i="19" s="1"/>
  <c r="J111" i="19" s="1"/>
  <c r="K111" i="19" s="1"/>
  <c r="L111" i="19" s="1"/>
  <c r="M111" i="19" s="1"/>
  <c r="N111" i="19" s="1"/>
  <c r="O111" i="19" s="1"/>
  <c r="P111" i="19" s="1"/>
  <c r="Q111" i="19" s="1"/>
  <c r="R111" i="19" s="1"/>
  <c r="S111" i="19" s="1"/>
  <c r="T111" i="19" s="1"/>
  <c r="C112" i="19"/>
  <c r="D112" i="19" s="1"/>
  <c r="E112" i="19" s="1"/>
  <c r="F112" i="19" s="1"/>
  <c r="G112" i="19" s="1"/>
  <c r="H112" i="19" s="1"/>
  <c r="I112" i="19" s="1"/>
  <c r="J112" i="19" s="1"/>
  <c r="K112" i="19" s="1"/>
  <c r="L112" i="19" s="1"/>
  <c r="M112" i="19" s="1"/>
  <c r="N112" i="19" s="1"/>
  <c r="O112" i="19" s="1"/>
  <c r="P112" i="19" s="1"/>
  <c r="Q112" i="19" s="1"/>
  <c r="R112" i="19" s="1"/>
  <c r="S112" i="19" s="1"/>
  <c r="T112" i="19" s="1"/>
  <c r="C113" i="19"/>
  <c r="D113" i="19" s="1"/>
  <c r="E113" i="19" s="1"/>
  <c r="F113" i="19" s="1"/>
  <c r="G113" i="19" s="1"/>
  <c r="H113" i="19" s="1"/>
  <c r="I113" i="19" s="1"/>
  <c r="J113" i="19" s="1"/>
  <c r="K113" i="19" s="1"/>
  <c r="L113" i="19" s="1"/>
  <c r="M113" i="19" s="1"/>
  <c r="N113" i="19" s="1"/>
  <c r="O113" i="19" s="1"/>
  <c r="P113" i="19" s="1"/>
  <c r="Q113" i="19" s="1"/>
  <c r="R113" i="19" s="1"/>
  <c r="S113" i="19" s="1"/>
  <c r="T113" i="19" s="1"/>
  <c r="C114" i="19"/>
  <c r="D114" i="19" s="1"/>
  <c r="E114" i="19" s="1"/>
  <c r="F114" i="19" s="1"/>
  <c r="G114" i="19" s="1"/>
  <c r="H114" i="19" s="1"/>
  <c r="I114" i="19" s="1"/>
  <c r="J114" i="19" s="1"/>
  <c r="K114" i="19" s="1"/>
  <c r="L114" i="19" s="1"/>
  <c r="M114" i="19" s="1"/>
  <c r="N114" i="19" s="1"/>
  <c r="O114" i="19" s="1"/>
  <c r="P114" i="19" s="1"/>
  <c r="Q114" i="19" s="1"/>
  <c r="R114" i="19" s="1"/>
  <c r="S114" i="19" s="1"/>
  <c r="T114" i="19" s="1"/>
  <c r="C115" i="19"/>
  <c r="D115" i="19" s="1"/>
  <c r="E115" i="19" s="1"/>
  <c r="F115" i="19" s="1"/>
  <c r="G115" i="19" s="1"/>
  <c r="H115" i="19" s="1"/>
  <c r="I115" i="19" s="1"/>
  <c r="J115" i="19" s="1"/>
  <c r="K115" i="19" s="1"/>
  <c r="L115" i="19" s="1"/>
  <c r="M115" i="19" s="1"/>
  <c r="N115" i="19" s="1"/>
  <c r="O115" i="19" s="1"/>
  <c r="P115" i="19" s="1"/>
  <c r="Q115" i="19" s="1"/>
  <c r="R115" i="19" s="1"/>
  <c r="S115" i="19" s="1"/>
  <c r="T115" i="19" s="1"/>
  <c r="C116" i="19"/>
  <c r="D116" i="19" s="1"/>
  <c r="E116" i="19" s="1"/>
  <c r="F116" i="19" s="1"/>
  <c r="G116" i="19" s="1"/>
  <c r="H116" i="19" s="1"/>
  <c r="I116" i="19" s="1"/>
  <c r="J116" i="19" s="1"/>
  <c r="K116" i="19" s="1"/>
  <c r="L116" i="19" s="1"/>
  <c r="M116" i="19" s="1"/>
  <c r="N116" i="19" s="1"/>
  <c r="O116" i="19" s="1"/>
  <c r="P116" i="19" s="1"/>
  <c r="Q116" i="19" s="1"/>
  <c r="R116" i="19" s="1"/>
  <c r="S116" i="19" s="1"/>
  <c r="T116" i="19" s="1"/>
  <c r="C117" i="19"/>
  <c r="D117" i="19" s="1"/>
  <c r="E117" i="19" s="1"/>
  <c r="F117" i="19" s="1"/>
  <c r="G117" i="19" s="1"/>
  <c r="H117" i="19" s="1"/>
  <c r="I117" i="19" s="1"/>
  <c r="J117" i="19" s="1"/>
  <c r="K117" i="19" s="1"/>
  <c r="L117" i="19" s="1"/>
  <c r="M117" i="19" s="1"/>
  <c r="N117" i="19" s="1"/>
  <c r="O117" i="19" s="1"/>
  <c r="P117" i="19" s="1"/>
  <c r="Q117" i="19" s="1"/>
  <c r="R117" i="19" s="1"/>
  <c r="S117" i="19" s="1"/>
  <c r="T117" i="19" s="1"/>
  <c r="C118" i="19"/>
  <c r="D118" i="19" s="1"/>
  <c r="E118" i="19" s="1"/>
  <c r="F118" i="19" s="1"/>
  <c r="G118" i="19" s="1"/>
  <c r="H118" i="19" s="1"/>
  <c r="I118" i="19" s="1"/>
  <c r="J118" i="19" s="1"/>
  <c r="K118" i="19" s="1"/>
  <c r="L118" i="19" s="1"/>
  <c r="M118" i="19" s="1"/>
  <c r="N118" i="19" s="1"/>
  <c r="O118" i="19" s="1"/>
  <c r="P118" i="19" s="1"/>
  <c r="Q118" i="19" s="1"/>
  <c r="R118" i="19" s="1"/>
  <c r="S118" i="19" s="1"/>
  <c r="T118" i="19" s="1"/>
  <c r="C119" i="19"/>
  <c r="D119" i="19" s="1"/>
  <c r="E119" i="19" s="1"/>
  <c r="F119" i="19" s="1"/>
  <c r="G119" i="19" s="1"/>
  <c r="H119" i="19" s="1"/>
  <c r="I119" i="19" s="1"/>
  <c r="J119" i="19" s="1"/>
  <c r="K119" i="19" s="1"/>
  <c r="L119" i="19" s="1"/>
  <c r="M119" i="19" s="1"/>
  <c r="N119" i="19" s="1"/>
  <c r="O119" i="19" s="1"/>
  <c r="P119" i="19" s="1"/>
  <c r="Q119" i="19" s="1"/>
  <c r="R119" i="19" s="1"/>
  <c r="S119" i="19" s="1"/>
  <c r="T119" i="19" s="1"/>
  <c r="C120" i="19"/>
  <c r="D120" i="19" s="1"/>
  <c r="E120" i="19" s="1"/>
  <c r="F120" i="19" s="1"/>
  <c r="G120" i="19" s="1"/>
  <c r="H120" i="19" s="1"/>
  <c r="I120" i="19" s="1"/>
  <c r="J120" i="19" s="1"/>
  <c r="K120" i="19" s="1"/>
  <c r="L120" i="19" s="1"/>
  <c r="M120" i="19" s="1"/>
  <c r="N120" i="19" s="1"/>
  <c r="O120" i="19" s="1"/>
  <c r="P120" i="19" s="1"/>
  <c r="Q120" i="19" s="1"/>
  <c r="R120" i="19" s="1"/>
  <c r="S120" i="19" s="1"/>
  <c r="T120" i="19" s="1"/>
  <c r="C121" i="19"/>
  <c r="D121" i="19" s="1"/>
  <c r="E121" i="19" s="1"/>
  <c r="F121" i="19" s="1"/>
  <c r="G121" i="19" s="1"/>
  <c r="H121" i="19" s="1"/>
  <c r="I121" i="19" s="1"/>
  <c r="J121" i="19" s="1"/>
  <c r="K121" i="19" s="1"/>
  <c r="L121" i="19" s="1"/>
  <c r="M121" i="19" s="1"/>
  <c r="N121" i="19" s="1"/>
  <c r="O121" i="19" s="1"/>
  <c r="P121" i="19" s="1"/>
  <c r="Q121" i="19" s="1"/>
  <c r="R121" i="19" s="1"/>
  <c r="S121" i="19" s="1"/>
  <c r="T121" i="19" s="1"/>
  <c r="C122" i="19"/>
  <c r="D122" i="19" s="1"/>
  <c r="E122" i="19" s="1"/>
  <c r="F122" i="19" s="1"/>
  <c r="G122" i="19" s="1"/>
  <c r="H122" i="19" s="1"/>
  <c r="I122" i="19" s="1"/>
  <c r="J122" i="19" s="1"/>
  <c r="K122" i="19" s="1"/>
  <c r="L122" i="19" s="1"/>
  <c r="M122" i="19" s="1"/>
  <c r="N122" i="19" s="1"/>
  <c r="O122" i="19" s="1"/>
  <c r="P122" i="19" s="1"/>
  <c r="Q122" i="19" s="1"/>
  <c r="R122" i="19" s="1"/>
  <c r="S122" i="19" s="1"/>
  <c r="T122" i="19" s="1"/>
  <c r="C123" i="19"/>
  <c r="D123" i="19" s="1"/>
  <c r="E123" i="19" s="1"/>
  <c r="F123" i="19" s="1"/>
  <c r="G123" i="19" s="1"/>
  <c r="H123" i="19" s="1"/>
  <c r="I123" i="19" s="1"/>
  <c r="J123" i="19" s="1"/>
  <c r="K123" i="19" s="1"/>
  <c r="L123" i="19" s="1"/>
  <c r="M123" i="19" s="1"/>
  <c r="N123" i="19" s="1"/>
  <c r="O123" i="19" s="1"/>
  <c r="P123" i="19" s="1"/>
  <c r="Q123" i="19" s="1"/>
  <c r="R123" i="19" s="1"/>
  <c r="S123" i="19" s="1"/>
  <c r="T123" i="19" s="1"/>
  <c r="C124" i="19"/>
  <c r="D124" i="19" s="1"/>
  <c r="E124" i="19" s="1"/>
  <c r="F124" i="19" s="1"/>
  <c r="G124" i="19" s="1"/>
  <c r="H124" i="19" s="1"/>
  <c r="I124" i="19" s="1"/>
  <c r="J124" i="19" s="1"/>
  <c r="K124" i="19" s="1"/>
  <c r="L124" i="19" s="1"/>
  <c r="M124" i="19" s="1"/>
  <c r="N124" i="19" s="1"/>
  <c r="O124" i="19" s="1"/>
  <c r="P124" i="19" s="1"/>
  <c r="Q124" i="19" s="1"/>
  <c r="R124" i="19" s="1"/>
  <c r="S124" i="19" s="1"/>
  <c r="T124" i="19" s="1"/>
  <c r="C125" i="19"/>
  <c r="D125" i="19" s="1"/>
  <c r="E125" i="19" s="1"/>
  <c r="F125" i="19" s="1"/>
  <c r="G125" i="19" s="1"/>
  <c r="H125" i="19" s="1"/>
  <c r="I125" i="19" s="1"/>
  <c r="J125" i="19" s="1"/>
  <c r="K125" i="19" s="1"/>
  <c r="L125" i="19" s="1"/>
  <c r="M125" i="19" s="1"/>
  <c r="N125" i="19" s="1"/>
  <c r="O125" i="19" s="1"/>
  <c r="P125" i="19" s="1"/>
  <c r="Q125" i="19" s="1"/>
  <c r="R125" i="19" s="1"/>
  <c r="S125" i="19" s="1"/>
  <c r="T125" i="19" s="1"/>
  <c r="C126" i="19"/>
  <c r="D126" i="19" s="1"/>
  <c r="E126" i="19" s="1"/>
  <c r="F126" i="19" s="1"/>
  <c r="G126" i="19" s="1"/>
  <c r="H126" i="19" s="1"/>
  <c r="I126" i="19" s="1"/>
  <c r="J126" i="19" s="1"/>
  <c r="K126" i="19" s="1"/>
  <c r="L126" i="19" s="1"/>
  <c r="M126" i="19" s="1"/>
  <c r="N126" i="19" s="1"/>
  <c r="O126" i="19" s="1"/>
  <c r="P126" i="19" s="1"/>
  <c r="Q126" i="19" s="1"/>
  <c r="R126" i="19" s="1"/>
  <c r="S126" i="19" s="1"/>
  <c r="T126" i="19" s="1"/>
  <c r="C127" i="19"/>
  <c r="D127" i="19" s="1"/>
  <c r="E127" i="19" s="1"/>
  <c r="F127" i="19" s="1"/>
  <c r="G127" i="19" s="1"/>
  <c r="H127" i="19" s="1"/>
  <c r="I127" i="19" s="1"/>
  <c r="J127" i="19" s="1"/>
  <c r="K127" i="19" s="1"/>
  <c r="C128" i="19"/>
  <c r="D128" i="19" s="1"/>
  <c r="E128" i="19" s="1"/>
  <c r="F128" i="19" s="1"/>
  <c r="G128" i="19" s="1"/>
  <c r="H128" i="19" s="1"/>
  <c r="I128" i="19" s="1"/>
  <c r="J128" i="19" s="1"/>
  <c r="K128" i="19" s="1"/>
  <c r="L128" i="19" s="1"/>
  <c r="M128" i="19" s="1"/>
  <c r="N128" i="19" s="1"/>
  <c r="O128" i="19" s="1"/>
  <c r="P128" i="19" s="1"/>
  <c r="Q128" i="19" s="1"/>
  <c r="R128" i="19" s="1"/>
  <c r="S128" i="19" s="1"/>
  <c r="T128" i="19" s="1"/>
  <c r="C130" i="19"/>
  <c r="C131" i="19"/>
  <c r="C132" i="19"/>
  <c r="C133" i="19"/>
  <c r="C134" i="19"/>
  <c r="C135" i="19"/>
  <c r="C136" i="19"/>
  <c r="C137" i="19"/>
  <c r="C138" i="19"/>
  <c r="A3" i="19"/>
  <c r="B3" i="19"/>
  <c r="A4" i="19"/>
  <c r="B4" i="19"/>
  <c r="A5" i="19"/>
  <c r="B5" i="19"/>
  <c r="A6" i="19"/>
  <c r="B6" i="19"/>
  <c r="A8" i="19"/>
  <c r="B8" i="19"/>
  <c r="A9" i="19"/>
  <c r="B9" i="19"/>
  <c r="A10" i="19"/>
  <c r="B10" i="19"/>
  <c r="A11" i="19"/>
  <c r="B11" i="19"/>
  <c r="A12" i="19"/>
  <c r="B12" i="19"/>
  <c r="A13" i="19"/>
  <c r="B13" i="19"/>
  <c r="A14" i="19"/>
  <c r="B14" i="19"/>
  <c r="A15" i="19"/>
  <c r="B15" i="19"/>
  <c r="A16" i="19"/>
  <c r="B16" i="19"/>
  <c r="A17" i="19"/>
  <c r="B17" i="19"/>
  <c r="A18" i="19"/>
  <c r="B18" i="19"/>
  <c r="A19" i="19"/>
  <c r="B19" i="19"/>
  <c r="A20" i="19"/>
  <c r="B20" i="19"/>
  <c r="A21" i="19"/>
  <c r="B21" i="19"/>
  <c r="A22" i="19"/>
  <c r="B22" i="19"/>
  <c r="A23" i="19"/>
  <c r="B23" i="19"/>
  <c r="A24" i="19"/>
  <c r="B24" i="19"/>
  <c r="A25" i="19"/>
  <c r="B25" i="19"/>
  <c r="A26" i="19"/>
  <c r="B26" i="19"/>
  <c r="A27" i="19"/>
  <c r="B27" i="19"/>
  <c r="A28" i="19"/>
  <c r="B28" i="19"/>
  <c r="A29" i="19"/>
  <c r="B29" i="19"/>
  <c r="A30" i="19"/>
  <c r="B30" i="19"/>
  <c r="A31" i="19"/>
  <c r="B31" i="19"/>
  <c r="A32" i="19"/>
  <c r="B32" i="19"/>
  <c r="A33" i="19"/>
  <c r="B33" i="19"/>
  <c r="A34" i="19"/>
  <c r="B34" i="19"/>
  <c r="A35" i="19"/>
  <c r="B35" i="19"/>
  <c r="A36" i="19"/>
  <c r="B36" i="19"/>
  <c r="A37" i="19"/>
  <c r="B37" i="19"/>
  <c r="A38" i="19"/>
  <c r="B38" i="19"/>
  <c r="A39" i="19"/>
  <c r="B39" i="19"/>
  <c r="A40" i="19"/>
  <c r="B40" i="19"/>
  <c r="A41" i="19"/>
  <c r="B41" i="19"/>
  <c r="A42" i="19"/>
  <c r="B42" i="19"/>
  <c r="A43" i="19"/>
  <c r="B43" i="19"/>
  <c r="A44" i="19"/>
  <c r="B44" i="19"/>
  <c r="A45" i="19"/>
  <c r="B45" i="19"/>
  <c r="A46" i="19"/>
  <c r="B46" i="19"/>
  <c r="A47" i="19"/>
  <c r="B47" i="19"/>
  <c r="A48" i="19"/>
  <c r="B48" i="19"/>
  <c r="A49" i="19"/>
  <c r="B49" i="19"/>
  <c r="A50" i="19"/>
  <c r="B50" i="19"/>
  <c r="A51" i="19"/>
  <c r="B51" i="19"/>
  <c r="A52" i="19"/>
  <c r="B52" i="19"/>
  <c r="A53" i="19"/>
  <c r="B53" i="19"/>
  <c r="A54" i="19"/>
  <c r="B54" i="19"/>
  <c r="A55" i="19"/>
  <c r="B55" i="19"/>
  <c r="A56" i="19"/>
  <c r="B56" i="19"/>
  <c r="A57" i="19"/>
  <c r="B57" i="19"/>
  <c r="A58" i="19"/>
  <c r="B58" i="19"/>
  <c r="A59" i="19"/>
  <c r="B59" i="19"/>
  <c r="A60" i="19"/>
  <c r="B60" i="19"/>
  <c r="A61" i="19"/>
  <c r="B61" i="19"/>
  <c r="A62" i="19"/>
  <c r="B62" i="19"/>
  <c r="A63" i="19"/>
  <c r="B63" i="19"/>
  <c r="A64" i="19"/>
  <c r="B64" i="19"/>
  <c r="A65" i="19"/>
  <c r="B65" i="19"/>
  <c r="A66" i="19"/>
  <c r="B66" i="19"/>
  <c r="A67" i="19"/>
  <c r="B67" i="19"/>
  <c r="A68" i="19"/>
  <c r="B68" i="19"/>
  <c r="A69" i="19"/>
  <c r="B69" i="19"/>
  <c r="A70" i="19"/>
  <c r="B70" i="19"/>
  <c r="A71" i="19"/>
  <c r="B71" i="19"/>
  <c r="A72" i="19"/>
  <c r="B72" i="19"/>
  <c r="A73" i="19"/>
  <c r="B73" i="19"/>
  <c r="A74" i="19"/>
  <c r="B74" i="19"/>
  <c r="A75" i="19"/>
  <c r="B75" i="19"/>
  <c r="A76" i="19"/>
  <c r="B76" i="19"/>
  <c r="A77" i="19"/>
  <c r="B77" i="19"/>
  <c r="A78" i="19"/>
  <c r="B78" i="19"/>
  <c r="A79" i="19"/>
  <c r="B79" i="19"/>
  <c r="A80" i="19"/>
  <c r="B80" i="19"/>
  <c r="A81" i="19"/>
  <c r="B81" i="19"/>
  <c r="A82" i="19"/>
  <c r="B82" i="19"/>
  <c r="A83" i="19"/>
  <c r="B83" i="19"/>
  <c r="A84" i="19"/>
  <c r="B84" i="19"/>
  <c r="A85" i="19"/>
  <c r="B85" i="19"/>
  <c r="A86" i="19"/>
  <c r="B86" i="19"/>
  <c r="A87" i="19"/>
  <c r="B87" i="19"/>
  <c r="A88" i="19"/>
  <c r="B88" i="19"/>
  <c r="A89" i="19"/>
  <c r="B89" i="19"/>
  <c r="A90" i="19"/>
  <c r="B90" i="19"/>
  <c r="A91" i="19"/>
  <c r="B91" i="19"/>
  <c r="A92" i="19"/>
  <c r="B92" i="19"/>
  <c r="A93" i="19"/>
  <c r="B93" i="19"/>
  <c r="A94" i="19"/>
  <c r="B94" i="19"/>
  <c r="A95" i="19"/>
  <c r="B95" i="19"/>
  <c r="A96" i="19"/>
  <c r="B96" i="19"/>
  <c r="A97" i="19"/>
  <c r="B97" i="19"/>
  <c r="A98" i="19"/>
  <c r="B98" i="19"/>
  <c r="A99" i="19"/>
  <c r="B99" i="19"/>
  <c r="A100" i="19"/>
  <c r="B100" i="19"/>
  <c r="A101" i="19"/>
  <c r="B101" i="19"/>
  <c r="A102" i="19"/>
  <c r="B102" i="19"/>
  <c r="A103" i="19"/>
  <c r="B103" i="19"/>
  <c r="A104" i="19"/>
  <c r="B104" i="19"/>
  <c r="A105" i="19"/>
  <c r="B105" i="19"/>
  <c r="A106" i="19"/>
  <c r="B106" i="19"/>
  <c r="A107" i="19"/>
  <c r="B107" i="19"/>
  <c r="A108" i="19"/>
  <c r="B108" i="19"/>
  <c r="A109" i="19"/>
  <c r="B109" i="19"/>
  <c r="A110" i="19"/>
  <c r="B110" i="19"/>
  <c r="A111" i="19"/>
  <c r="B111" i="19"/>
  <c r="A112" i="19"/>
  <c r="B112" i="19"/>
  <c r="A113" i="19"/>
  <c r="B113" i="19"/>
  <c r="A114" i="19"/>
  <c r="B114" i="19"/>
  <c r="A115" i="19"/>
  <c r="B115" i="19"/>
  <c r="A116" i="19"/>
  <c r="B116" i="19"/>
  <c r="A117" i="19"/>
  <c r="B117" i="19"/>
  <c r="A118" i="19"/>
  <c r="B118" i="19"/>
  <c r="A119" i="19"/>
  <c r="B119" i="19"/>
  <c r="A120" i="19"/>
  <c r="B120" i="19"/>
  <c r="A121" i="19"/>
  <c r="B121" i="19"/>
  <c r="A122" i="19"/>
  <c r="B122" i="19"/>
  <c r="A123" i="19"/>
  <c r="B123" i="19"/>
  <c r="A124" i="19"/>
  <c r="B124" i="19"/>
  <c r="A125" i="19"/>
  <c r="B125" i="19"/>
  <c r="A126" i="19"/>
  <c r="B126" i="19"/>
  <c r="A127" i="19"/>
  <c r="B127" i="19"/>
  <c r="A128" i="19"/>
  <c r="B128" i="19"/>
  <c r="A129" i="19"/>
  <c r="B129" i="19"/>
  <c r="A130" i="19"/>
  <c r="B130" i="19"/>
  <c r="A131" i="19"/>
  <c r="B131" i="19"/>
  <c r="A132" i="19"/>
  <c r="B132" i="19"/>
  <c r="A133" i="19"/>
  <c r="B133" i="19"/>
  <c r="A134" i="19"/>
  <c r="B134" i="19"/>
  <c r="A135" i="19"/>
  <c r="B135" i="19"/>
  <c r="A136" i="19"/>
  <c r="B136" i="19"/>
  <c r="A137" i="19"/>
  <c r="B137" i="19"/>
  <c r="A138" i="19"/>
  <c r="B138" i="19"/>
  <c r="A139" i="19"/>
  <c r="A2" i="19"/>
  <c r="J24" i="21" l="1"/>
  <c r="K24" i="21" s="1"/>
  <c r="J23" i="21"/>
  <c r="J35" i="21"/>
  <c r="K35" i="21" s="1"/>
  <c r="J25" i="21"/>
  <c r="K25" i="21" s="1"/>
  <c r="J37" i="21"/>
  <c r="K37" i="21" s="1"/>
  <c r="J26" i="21"/>
  <c r="K26" i="21" s="1"/>
  <c r="J27" i="21"/>
  <c r="K27" i="21" s="1"/>
  <c r="J39" i="21"/>
  <c r="K39" i="21" s="1"/>
  <c r="J36" i="21"/>
  <c r="K36" i="21" s="1"/>
  <c r="J38" i="21"/>
  <c r="K38" i="21" s="1"/>
  <c r="J28" i="21"/>
  <c r="K28" i="21" s="1"/>
  <c r="J29" i="21"/>
  <c r="K29" i="21" s="1"/>
  <c r="J30" i="21"/>
  <c r="K30" i="21" s="1"/>
  <c r="J31" i="21"/>
  <c r="K31" i="21" s="1"/>
  <c r="J32" i="21"/>
  <c r="K32" i="21" s="1"/>
  <c r="J33" i="21"/>
  <c r="K33" i="21" s="1"/>
  <c r="J34" i="21"/>
  <c r="K34" i="21" s="1"/>
  <c r="L127" i="19"/>
  <c r="M127" i="19" s="1"/>
  <c r="N127" i="19" s="1"/>
  <c r="O127" i="19" s="1"/>
  <c r="P127" i="19" s="1"/>
  <c r="Q127" i="19" s="1"/>
  <c r="R127" i="19" s="1"/>
  <c r="S127" i="19" s="1"/>
  <c r="T127" i="19" s="1"/>
  <c r="T7" i="19"/>
  <c r="L7" i="19"/>
  <c r="J7" i="19"/>
  <c r="S7" i="19"/>
  <c r="R7" i="19"/>
  <c r="Q7" i="19"/>
  <c r="P7" i="19"/>
  <c r="O7" i="19"/>
  <c r="N7" i="19"/>
  <c r="M7" i="19"/>
  <c r="K7" i="19"/>
  <c r="G7" i="19"/>
  <c r="F7" i="19"/>
  <c r="H7" i="19"/>
  <c r="I3" i="19"/>
  <c r="I4" i="19"/>
  <c r="I5" i="19"/>
  <c r="I6" i="19"/>
  <c r="I8" i="19"/>
  <c r="J8" i="19" s="1"/>
  <c r="I9" i="19"/>
  <c r="L9" i="19" s="1"/>
  <c r="I10" i="19"/>
  <c r="Q10" i="19" s="1"/>
  <c r="I11" i="19"/>
  <c r="I12" i="19"/>
  <c r="Q12" i="19" s="1"/>
  <c r="I13" i="19"/>
  <c r="Q13" i="19" s="1"/>
  <c r="I14" i="19"/>
  <c r="J14" i="19" s="1"/>
  <c r="I15" i="19"/>
  <c r="I16" i="19"/>
  <c r="L16" i="19" s="1"/>
  <c r="I17" i="19"/>
  <c r="I18" i="19"/>
  <c r="K18" i="19" s="1"/>
  <c r="I19" i="19"/>
  <c r="K19" i="19" s="1"/>
  <c r="I20" i="19"/>
  <c r="I21" i="19"/>
  <c r="L21" i="19" s="1"/>
  <c r="I22" i="19"/>
  <c r="I23" i="19"/>
  <c r="I24" i="19"/>
  <c r="K24" i="19" s="1"/>
  <c r="I25" i="19"/>
  <c r="I26" i="19"/>
  <c r="I27" i="19"/>
  <c r="I28" i="19"/>
  <c r="P28" i="19" s="1"/>
  <c r="I29" i="19"/>
  <c r="I30" i="19"/>
  <c r="S30" i="19" s="1"/>
  <c r="I31" i="19"/>
  <c r="L31" i="19" s="1"/>
  <c r="I32" i="19"/>
  <c r="I33" i="19"/>
  <c r="L33" i="19" s="1"/>
  <c r="I34" i="19"/>
  <c r="I35" i="19"/>
  <c r="I36" i="19"/>
  <c r="K36" i="19" s="1"/>
  <c r="I37" i="19"/>
  <c r="I38" i="19"/>
  <c r="I39" i="19"/>
  <c r="I40" i="19"/>
  <c r="I41" i="19"/>
  <c r="I42" i="19"/>
  <c r="I43" i="19"/>
  <c r="I177" i="19"/>
  <c r="T177" i="19" s="1"/>
  <c r="E3" i="19"/>
  <c r="E4" i="19"/>
  <c r="E5" i="19"/>
  <c r="E6" i="19"/>
  <c r="G6" i="19" s="1"/>
  <c r="E8" i="19"/>
  <c r="E9" i="19"/>
  <c r="E10" i="19"/>
  <c r="H10" i="19" s="1"/>
  <c r="E11" i="19"/>
  <c r="F11" i="19" s="1"/>
  <c r="E12" i="19"/>
  <c r="H12" i="19" s="1"/>
  <c r="E13" i="19"/>
  <c r="H13" i="19" s="1"/>
  <c r="E14" i="19"/>
  <c r="H14" i="19" s="1"/>
  <c r="E15" i="19"/>
  <c r="H15" i="19" s="1"/>
  <c r="E16" i="19"/>
  <c r="H16" i="19" s="1"/>
  <c r="E17" i="19"/>
  <c r="H17" i="19" s="1"/>
  <c r="E18" i="19"/>
  <c r="F18" i="19" s="1"/>
  <c r="E19" i="19"/>
  <c r="E20" i="19"/>
  <c r="F20" i="19" s="1"/>
  <c r="E21" i="19"/>
  <c r="E22" i="19"/>
  <c r="G22" i="19" s="1"/>
  <c r="E23" i="19"/>
  <c r="G23" i="19" s="1"/>
  <c r="E24" i="19"/>
  <c r="F24" i="19" s="1"/>
  <c r="E25" i="19"/>
  <c r="F25" i="19" s="1"/>
  <c r="E26" i="19"/>
  <c r="E27" i="19"/>
  <c r="E28" i="19"/>
  <c r="E29" i="19"/>
  <c r="E30" i="19"/>
  <c r="E31" i="19"/>
  <c r="E32" i="19"/>
  <c r="H32" i="19" s="1"/>
  <c r="E33" i="19"/>
  <c r="F33" i="19" s="1"/>
  <c r="E34" i="19"/>
  <c r="E35" i="19"/>
  <c r="E36" i="19"/>
  <c r="F36" i="19" s="1"/>
  <c r="E37" i="19"/>
  <c r="E38" i="19"/>
  <c r="F38" i="19" s="1"/>
  <c r="E39" i="19"/>
  <c r="G39" i="19" s="1"/>
  <c r="E40" i="19"/>
  <c r="F40" i="19" s="1"/>
  <c r="E41" i="19"/>
  <c r="F41" i="19" s="1"/>
  <c r="E42" i="19"/>
  <c r="F42" i="19" s="1"/>
  <c r="E43" i="19"/>
  <c r="F43" i="19" s="1"/>
  <c r="E177" i="19"/>
  <c r="H177" i="19" s="1"/>
  <c r="E2" i="19"/>
  <c r="F2" i="19" s="1"/>
  <c r="I2" i="19"/>
  <c r="J2" i="19" s="1"/>
  <c r="D3" i="19"/>
  <c r="D4" i="19"/>
  <c r="D5" i="19"/>
  <c r="D6" i="19"/>
  <c r="D8" i="19"/>
  <c r="D9" i="19"/>
  <c r="D10" i="19"/>
  <c r="D11" i="19"/>
  <c r="D12" i="19"/>
  <c r="D13" i="19"/>
  <c r="D14" i="19"/>
  <c r="D15" i="19"/>
  <c r="D16" i="19"/>
  <c r="D17" i="19"/>
  <c r="D18" i="19"/>
  <c r="D19" i="19"/>
  <c r="D20" i="19"/>
  <c r="D21" i="19"/>
  <c r="D22" i="19"/>
  <c r="D23" i="19"/>
  <c r="D24" i="19"/>
  <c r="D25" i="19"/>
  <c r="D26" i="19"/>
  <c r="D27" i="19"/>
  <c r="D28" i="19"/>
  <c r="D29" i="19"/>
  <c r="D30" i="19"/>
  <c r="D31" i="19"/>
  <c r="D32" i="19"/>
  <c r="D33" i="19"/>
  <c r="D34" i="19"/>
  <c r="D35" i="19"/>
  <c r="D36" i="19"/>
  <c r="D37" i="19"/>
  <c r="D38" i="19"/>
  <c r="D39" i="19"/>
  <c r="D40" i="19"/>
  <c r="D41" i="19"/>
  <c r="D42" i="19"/>
  <c r="D43" i="19"/>
  <c r="D45" i="19"/>
  <c r="E45" i="19" s="1"/>
  <c r="F45" i="19" s="1"/>
  <c r="G45" i="19" s="1"/>
  <c r="H45" i="19" s="1"/>
  <c r="I45" i="19" s="1"/>
  <c r="J45" i="19" s="1"/>
  <c r="K45" i="19" s="1"/>
  <c r="L45" i="19" s="1"/>
  <c r="M45" i="19" s="1"/>
  <c r="N45" i="19" s="1"/>
  <c r="O45" i="19" s="1"/>
  <c r="P45" i="19" s="1"/>
  <c r="Q45" i="19" s="1"/>
  <c r="R45" i="19" s="1"/>
  <c r="S45" i="19" s="1"/>
  <c r="T45" i="19" s="1"/>
  <c r="B2" i="19"/>
  <c r="K23" i="21" l="1"/>
  <c r="D2" i="19"/>
  <c r="K2" i="19"/>
  <c r="N2" i="19"/>
  <c r="Q2" i="19"/>
  <c r="O2" i="19"/>
  <c r="F17" i="19"/>
  <c r="F13" i="19"/>
  <c r="G8" i="19"/>
  <c r="H8" i="19"/>
  <c r="H37" i="19"/>
  <c r="G37" i="19"/>
  <c r="H21" i="19"/>
  <c r="F21" i="19"/>
  <c r="G21" i="19"/>
  <c r="H5" i="19"/>
  <c r="G5" i="19"/>
  <c r="F15" i="19"/>
  <c r="G4" i="19"/>
  <c r="H4" i="19"/>
  <c r="G35" i="19"/>
  <c r="H35" i="19"/>
  <c r="F35" i="19"/>
  <c r="G19" i="19"/>
  <c r="F19" i="19"/>
  <c r="G3" i="19"/>
  <c r="F3" i="19"/>
  <c r="H34" i="19"/>
  <c r="F34" i="19"/>
  <c r="F5" i="19"/>
  <c r="F31" i="19"/>
  <c r="G31" i="19"/>
  <c r="H31" i="19"/>
  <c r="H30" i="19"/>
  <c r="F30" i="19"/>
  <c r="F29" i="19"/>
  <c r="G29" i="19"/>
  <c r="H29" i="19"/>
  <c r="H28" i="19"/>
  <c r="F28" i="19"/>
  <c r="F27" i="19"/>
  <c r="G27" i="19"/>
  <c r="H42" i="19"/>
  <c r="G42" i="19"/>
  <c r="G26" i="19"/>
  <c r="H26" i="19"/>
  <c r="F26" i="19"/>
  <c r="G11" i="19"/>
  <c r="H11" i="19"/>
  <c r="F37" i="19"/>
  <c r="G16" i="19"/>
  <c r="F32" i="19"/>
  <c r="Q42" i="19"/>
  <c r="N42" i="19"/>
  <c r="K42" i="19"/>
  <c r="J42" i="19"/>
  <c r="T26" i="19"/>
  <c r="N26" i="19"/>
  <c r="K26" i="19"/>
  <c r="J26" i="19"/>
  <c r="Q11" i="19"/>
  <c r="N11" i="19"/>
  <c r="K11" i="19"/>
  <c r="J11" i="19"/>
  <c r="O39" i="19"/>
  <c r="M39" i="19"/>
  <c r="L39" i="19"/>
  <c r="M23" i="19"/>
  <c r="K23" i="19"/>
  <c r="J23" i="19"/>
  <c r="G9" i="19"/>
  <c r="H9" i="19"/>
  <c r="Q41" i="19"/>
  <c r="T41" i="19"/>
  <c r="J41" i="19"/>
  <c r="T25" i="19"/>
  <c r="J25" i="19"/>
  <c r="J35" i="19"/>
  <c r="K35" i="19"/>
  <c r="K3" i="19"/>
  <c r="L3" i="19"/>
  <c r="J34" i="19"/>
  <c r="L34" i="19"/>
  <c r="S32" i="19"/>
  <c r="L32" i="19"/>
  <c r="K32" i="19"/>
  <c r="J32" i="19"/>
  <c r="S17" i="19"/>
  <c r="L17" i="19"/>
  <c r="K17" i="19"/>
  <c r="J17" i="19"/>
  <c r="J10" i="19"/>
  <c r="S29" i="19"/>
  <c r="N29" i="19"/>
  <c r="M29" i="19"/>
  <c r="J29" i="19"/>
  <c r="K29" i="19"/>
  <c r="M14" i="19"/>
  <c r="K14" i="19"/>
  <c r="J3" i="19"/>
  <c r="L43" i="19"/>
  <c r="J43" i="19"/>
  <c r="S27" i="19"/>
  <c r="L27" i="19"/>
  <c r="J27" i="19"/>
  <c r="Q8" i="19"/>
  <c r="O8" i="19"/>
  <c r="K8" i="19"/>
  <c r="L8" i="19"/>
  <c r="R38" i="19"/>
  <c r="T38" i="19"/>
  <c r="M38" i="19"/>
  <c r="O38" i="19"/>
  <c r="K38" i="19"/>
  <c r="J38" i="19"/>
  <c r="T22" i="19"/>
  <c r="O22" i="19"/>
  <c r="M22" i="19"/>
  <c r="K22" i="19"/>
  <c r="T6" i="19"/>
  <c r="K6" i="19"/>
  <c r="J6" i="19"/>
  <c r="O37" i="19"/>
  <c r="L37" i="19"/>
  <c r="K37" i="19"/>
  <c r="R5" i="19"/>
  <c r="K5" i="19"/>
  <c r="J22" i="19"/>
  <c r="K21" i="19"/>
  <c r="R36" i="19"/>
  <c r="O36" i="19"/>
  <c r="O20" i="19"/>
  <c r="R20" i="19"/>
  <c r="K20" i="19"/>
  <c r="J4" i="19"/>
  <c r="R4" i="19"/>
  <c r="K4" i="19"/>
  <c r="G25" i="19"/>
  <c r="N30" i="19"/>
  <c r="Q30" i="19"/>
  <c r="T30" i="19"/>
  <c r="O30" i="19"/>
  <c r="R30" i="19"/>
  <c r="M30" i="19"/>
  <c r="P30" i="19"/>
  <c r="K30" i="19"/>
  <c r="N15" i="19"/>
  <c r="Q15" i="19"/>
  <c r="T15" i="19"/>
  <c r="O15" i="19"/>
  <c r="R15" i="19"/>
  <c r="M15" i="19"/>
  <c r="K15" i="19"/>
  <c r="S15" i="19"/>
  <c r="N16" i="19"/>
  <c r="Q16" i="19"/>
  <c r="T16" i="19"/>
  <c r="O16" i="19"/>
  <c r="R16" i="19"/>
  <c r="P16" i="19"/>
  <c r="J16" i="19"/>
  <c r="K16" i="19"/>
  <c r="S16" i="19"/>
  <c r="M2" i="19"/>
  <c r="G43" i="19"/>
  <c r="G24" i="19"/>
  <c r="H27" i="19"/>
  <c r="H6" i="19"/>
  <c r="K28" i="19"/>
  <c r="L35" i="19"/>
  <c r="L15" i="19"/>
  <c r="R19" i="19"/>
  <c r="T28" i="19"/>
  <c r="O28" i="19"/>
  <c r="R28" i="19"/>
  <c r="M28" i="19"/>
  <c r="S28" i="19"/>
  <c r="Q28" i="19"/>
  <c r="T13" i="19"/>
  <c r="O13" i="19"/>
  <c r="R13" i="19"/>
  <c r="M13" i="19"/>
  <c r="S13" i="19"/>
  <c r="N13" i="19"/>
  <c r="L13" i="19"/>
  <c r="P15" i="19"/>
  <c r="R18" i="19"/>
  <c r="F16" i="19"/>
  <c r="G41" i="19"/>
  <c r="G20" i="19"/>
  <c r="H25" i="19"/>
  <c r="H3" i="19"/>
  <c r="O43" i="19"/>
  <c r="R43" i="19"/>
  <c r="M43" i="19"/>
  <c r="P43" i="19"/>
  <c r="S43" i="19"/>
  <c r="T43" i="19"/>
  <c r="K43" i="19"/>
  <c r="Q43" i="19"/>
  <c r="O27" i="19"/>
  <c r="R27" i="19"/>
  <c r="M27" i="19"/>
  <c r="P27" i="19"/>
  <c r="K27" i="19"/>
  <c r="Q27" i="19"/>
  <c r="N27" i="19"/>
  <c r="T27" i="19"/>
  <c r="O12" i="19"/>
  <c r="R12" i="19"/>
  <c r="M12" i="19"/>
  <c r="P12" i="19"/>
  <c r="K12" i="19"/>
  <c r="N12" i="19"/>
  <c r="S12" i="19"/>
  <c r="T12" i="19"/>
  <c r="L12" i="19"/>
  <c r="M31" i="19"/>
  <c r="P13" i="19"/>
  <c r="T2" i="19"/>
  <c r="L2" i="19"/>
  <c r="G40" i="19"/>
  <c r="H24" i="19"/>
  <c r="J19" i="19"/>
  <c r="F14" i="19"/>
  <c r="G38" i="19"/>
  <c r="G17" i="19"/>
  <c r="H23" i="19"/>
  <c r="H43" i="19"/>
  <c r="H22" i="19"/>
  <c r="O40" i="19"/>
  <c r="R40" i="19"/>
  <c r="M40" i="19"/>
  <c r="P40" i="19"/>
  <c r="S40" i="19"/>
  <c r="Q40" i="19"/>
  <c r="J40" i="19"/>
  <c r="N40" i="19"/>
  <c r="O24" i="19"/>
  <c r="R24" i="19"/>
  <c r="M24" i="19"/>
  <c r="P24" i="19"/>
  <c r="S24" i="19"/>
  <c r="Q24" i="19"/>
  <c r="N24" i="19"/>
  <c r="T24" i="19"/>
  <c r="J24" i="19"/>
  <c r="O9" i="19"/>
  <c r="R9" i="19"/>
  <c r="M9" i="19"/>
  <c r="P9" i="19"/>
  <c r="S9" i="19"/>
  <c r="Q9" i="19"/>
  <c r="N9" i="19"/>
  <c r="T9" i="19"/>
  <c r="J9" i="19"/>
  <c r="L30" i="19"/>
  <c r="G33" i="19"/>
  <c r="H33" i="19"/>
  <c r="G18" i="19"/>
  <c r="H18" i="19"/>
  <c r="F12" i="19"/>
  <c r="G36" i="19"/>
  <c r="G15" i="19"/>
  <c r="H20" i="19"/>
  <c r="R39" i="19"/>
  <c r="P39" i="19"/>
  <c r="S39" i="19"/>
  <c r="N39" i="19"/>
  <c r="T39" i="19"/>
  <c r="Q39" i="19"/>
  <c r="R23" i="19"/>
  <c r="P23" i="19"/>
  <c r="S23" i="19"/>
  <c r="N23" i="19"/>
  <c r="T23" i="19"/>
  <c r="Q23" i="19"/>
  <c r="O23" i="19"/>
  <c r="R8" i="19"/>
  <c r="P8" i="19"/>
  <c r="S8" i="19"/>
  <c r="N8" i="19"/>
  <c r="T8" i="19"/>
  <c r="M8" i="19"/>
  <c r="J39" i="19"/>
  <c r="J15" i="19"/>
  <c r="L28" i="19"/>
  <c r="N31" i="19"/>
  <c r="Q31" i="19"/>
  <c r="T31" i="19"/>
  <c r="O31" i="19"/>
  <c r="R31" i="19"/>
  <c r="J31" i="19"/>
  <c r="P31" i="19"/>
  <c r="K31" i="19"/>
  <c r="G14" i="19"/>
  <c r="H41" i="19"/>
  <c r="H19" i="19"/>
  <c r="K40" i="19"/>
  <c r="M18" i="19"/>
  <c r="F10" i="19"/>
  <c r="G34" i="19"/>
  <c r="G13" i="19"/>
  <c r="H40" i="19"/>
  <c r="M37" i="19"/>
  <c r="P37" i="19"/>
  <c r="S37" i="19"/>
  <c r="N37" i="19"/>
  <c r="Q37" i="19"/>
  <c r="T37" i="19"/>
  <c r="R37" i="19"/>
  <c r="J37" i="19"/>
  <c r="M21" i="19"/>
  <c r="P21" i="19"/>
  <c r="S21" i="19"/>
  <c r="N21" i="19"/>
  <c r="Q21" i="19"/>
  <c r="T21" i="19"/>
  <c r="R21" i="19"/>
  <c r="O21" i="19"/>
  <c r="J21" i="19"/>
  <c r="M5" i="19"/>
  <c r="P5" i="19"/>
  <c r="S5" i="19"/>
  <c r="N5" i="19"/>
  <c r="Q5" i="19"/>
  <c r="T5" i="19"/>
  <c r="O5" i="19"/>
  <c r="L5" i="19"/>
  <c r="J5" i="19"/>
  <c r="J13" i="19"/>
  <c r="K39" i="19"/>
  <c r="L24" i="19"/>
  <c r="M16" i="19"/>
  <c r="N43" i="19"/>
  <c r="T40" i="19"/>
  <c r="F9" i="19"/>
  <c r="G32" i="19"/>
  <c r="G12" i="19"/>
  <c r="H39" i="19"/>
  <c r="J12" i="19"/>
  <c r="L23" i="19"/>
  <c r="S2" i="19"/>
  <c r="F39" i="19"/>
  <c r="F23" i="19"/>
  <c r="F8" i="19"/>
  <c r="G10" i="19"/>
  <c r="H38" i="19"/>
  <c r="M35" i="19"/>
  <c r="P35" i="19"/>
  <c r="S35" i="19"/>
  <c r="N35" i="19"/>
  <c r="Q35" i="19"/>
  <c r="T35" i="19"/>
  <c r="O35" i="19"/>
  <c r="R35" i="19"/>
  <c r="M19" i="19"/>
  <c r="P19" i="19"/>
  <c r="S19" i="19"/>
  <c r="N19" i="19"/>
  <c r="Q19" i="19"/>
  <c r="T19" i="19"/>
  <c r="O19" i="19"/>
  <c r="M3" i="19"/>
  <c r="P3" i="19"/>
  <c r="S3" i="19"/>
  <c r="N3" i="19"/>
  <c r="Q3" i="19"/>
  <c r="T3" i="19"/>
  <c r="O3" i="19"/>
  <c r="R3" i="19"/>
  <c r="R2" i="19"/>
  <c r="F22" i="19"/>
  <c r="F6" i="19"/>
  <c r="G30" i="19"/>
  <c r="H36" i="19"/>
  <c r="P34" i="19"/>
  <c r="S34" i="19"/>
  <c r="N34" i="19"/>
  <c r="Q34" i="19"/>
  <c r="T34" i="19"/>
  <c r="R34" i="19"/>
  <c r="M34" i="19"/>
  <c r="O34" i="19"/>
  <c r="K34" i="19"/>
  <c r="J30" i="19"/>
  <c r="K13" i="19"/>
  <c r="L19" i="19"/>
  <c r="N28" i="19"/>
  <c r="S33" i="19"/>
  <c r="N33" i="19"/>
  <c r="Q33" i="19"/>
  <c r="T33" i="19"/>
  <c r="O33" i="19"/>
  <c r="M33" i="19"/>
  <c r="R33" i="19"/>
  <c r="J33" i="19"/>
  <c r="P33" i="19"/>
  <c r="S18" i="19"/>
  <c r="N18" i="19"/>
  <c r="Q18" i="19"/>
  <c r="T18" i="19"/>
  <c r="O18" i="19"/>
  <c r="P18" i="19"/>
  <c r="J18" i="19"/>
  <c r="P2" i="19"/>
  <c r="F4" i="19"/>
  <c r="G28" i="19"/>
  <c r="N32" i="19"/>
  <c r="Q32" i="19"/>
  <c r="T32" i="19"/>
  <c r="O32" i="19"/>
  <c r="R32" i="19"/>
  <c r="M32" i="19"/>
  <c r="P32" i="19"/>
  <c r="N17" i="19"/>
  <c r="Q17" i="19"/>
  <c r="T17" i="19"/>
  <c r="O17" i="19"/>
  <c r="R17" i="19"/>
  <c r="P17" i="19"/>
  <c r="M17" i="19"/>
  <c r="J28" i="19"/>
  <c r="K33" i="19"/>
  <c r="K9" i="19"/>
  <c r="L40" i="19"/>
  <c r="L18" i="19"/>
  <c r="S31" i="19"/>
  <c r="R6" i="19"/>
  <c r="Q29" i="19"/>
  <c r="T29" i="19"/>
  <c r="O29" i="19"/>
  <c r="R29" i="19"/>
  <c r="P29" i="19"/>
  <c r="Q14" i="19"/>
  <c r="T14" i="19"/>
  <c r="O14" i="19"/>
  <c r="R14" i="19"/>
  <c r="P14" i="19"/>
  <c r="L29" i="19"/>
  <c r="L14" i="19"/>
  <c r="S14" i="19"/>
  <c r="O42" i="19"/>
  <c r="R42" i="19"/>
  <c r="M42" i="19"/>
  <c r="P42" i="19"/>
  <c r="S42" i="19"/>
  <c r="O26" i="19"/>
  <c r="R26" i="19"/>
  <c r="M26" i="19"/>
  <c r="P26" i="19"/>
  <c r="S26" i="19"/>
  <c r="O11" i="19"/>
  <c r="R11" i="19"/>
  <c r="M11" i="19"/>
  <c r="P11" i="19"/>
  <c r="S11" i="19"/>
  <c r="L42" i="19"/>
  <c r="L26" i="19"/>
  <c r="L11" i="19"/>
  <c r="N14" i="19"/>
  <c r="T11" i="19"/>
  <c r="O41" i="19"/>
  <c r="R41" i="19"/>
  <c r="M41" i="19"/>
  <c r="P41" i="19"/>
  <c r="S41" i="19"/>
  <c r="N41" i="19"/>
  <c r="O25" i="19"/>
  <c r="R25" i="19"/>
  <c r="M25" i="19"/>
  <c r="P25" i="19"/>
  <c r="S25" i="19"/>
  <c r="N25" i="19"/>
  <c r="O10" i="19"/>
  <c r="R10" i="19"/>
  <c r="M10" i="19"/>
  <c r="P10" i="19"/>
  <c r="S10" i="19"/>
  <c r="N10" i="19"/>
  <c r="J36" i="19"/>
  <c r="J20" i="19"/>
  <c r="L41" i="19"/>
  <c r="L25" i="19"/>
  <c r="L10" i="19"/>
  <c r="M6" i="19"/>
  <c r="T10" i="19"/>
  <c r="P38" i="19"/>
  <c r="S38" i="19"/>
  <c r="N38" i="19"/>
  <c r="Q38" i="19"/>
  <c r="P22" i="19"/>
  <c r="S22" i="19"/>
  <c r="N22" i="19"/>
  <c r="Q22" i="19"/>
  <c r="P6" i="19"/>
  <c r="S6" i="19"/>
  <c r="N6" i="19"/>
  <c r="Q6" i="19"/>
  <c r="L38" i="19"/>
  <c r="L22" i="19"/>
  <c r="L6" i="19"/>
  <c r="O6" i="19"/>
  <c r="Q26" i="19"/>
  <c r="Q25" i="19"/>
  <c r="R22" i="19"/>
  <c r="M36" i="19"/>
  <c r="P36" i="19"/>
  <c r="S36" i="19"/>
  <c r="N36" i="19"/>
  <c r="Q36" i="19"/>
  <c r="T36" i="19"/>
  <c r="M20" i="19"/>
  <c r="P20" i="19"/>
  <c r="S20" i="19"/>
  <c r="N20" i="19"/>
  <c r="Q20" i="19"/>
  <c r="T20" i="19"/>
  <c r="M4" i="19"/>
  <c r="P4" i="19"/>
  <c r="S4" i="19"/>
  <c r="N4" i="19"/>
  <c r="Q4" i="19"/>
  <c r="T4" i="19"/>
  <c r="K41" i="19"/>
  <c r="K25" i="19"/>
  <c r="K10" i="19"/>
  <c r="L36" i="19"/>
  <c r="L20" i="19"/>
  <c r="L4" i="19"/>
  <c r="O4" i="19"/>
  <c r="T42" i="19"/>
  <c r="G177" i="19"/>
  <c r="O177" i="19"/>
  <c r="K177" i="19"/>
  <c r="S177" i="19"/>
  <c r="F177" i="19"/>
  <c r="J177" i="19"/>
  <c r="N177" i="19"/>
  <c r="R177" i="19"/>
  <c r="M177" i="19"/>
  <c r="Q177" i="19"/>
  <c r="L177" i="19"/>
  <c r="P177" i="19"/>
  <c r="H2" i="19"/>
  <c r="G2" i="19"/>
  <c r="E12" i="26"/>
  <c r="F204" i="26"/>
  <c r="D204" i="26"/>
  <c r="F64" i="26"/>
  <c r="F63" i="26"/>
  <c r="F62" i="26"/>
  <c r="F61" i="26"/>
  <c r="E54" i="26"/>
  <c r="F54" i="26"/>
  <c r="G54" i="26"/>
  <c r="E55" i="26"/>
  <c r="F55" i="26"/>
  <c r="G55" i="26"/>
  <c r="E56" i="26"/>
  <c r="F56" i="26"/>
  <c r="G56" i="26"/>
  <c r="E57" i="26"/>
  <c r="F57" i="26"/>
  <c r="G57" i="26"/>
  <c r="E58" i="26"/>
  <c r="F58" i="26"/>
  <c r="G58" i="26"/>
  <c r="F53" i="26"/>
  <c r="G53" i="26"/>
  <c r="E27" i="26"/>
  <c r="F27" i="26"/>
  <c r="G27" i="26"/>
  <c r="E28" i="26"/>
  <c r="F28" i="26"/>
  <c r="G28" i="26"/>
  <c r="E29" i="26"/>
  <c r="F29" i="26"/>
  <c r="G29" i="26"/>
  <c r="F26" i="26"/>
  <c r="G26" i="26"/>
  <c r="E26" i="26"/>
  <c r="F12" i="26"/>
  <c r="G12" i="26"/>
  <c r="I50" i="21"/>
  <c r="D2" i="17" l="1" a="1"/>
  <c r="D2" i="17" s="1"/>
  <c r="H40" i="21" s="1"/>
  <c r="D33" i="26" l="1"/>
  <c r="D34" i="26"/>
  <c r="D35" i="26"/>
  <c r="D210" i="26"/>
  <c r="D211" i="26"/>
  <c r="B2" i="17" a="1"/>
  <c r="B2" i="17" s="1"/>
  <c r="I41" i="21" l="1"/>
  <c r="I42" i="21" l="1"/>
  <c r="I43" i="2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18FCFA6-0780-4CD2-971A-496E44F0AD3E}" keepAlive="1" interval="10" name="Consulta - Tabla 3" description="Conexión a la consulta 'Tabla 3' en el libro." type="5" refreshedVersion="0" background="1" refreshOnLoad="1" saveData="1">
    <dbPr connection="Provider=Microsoft.Mashup.OleDb.1;Data Source=$Workbook$;Location=&quot;Tabla 3&quot;;Extended Properties=&quot;&quot;" command="SELECT * FROM [Tabla 3]"/>
  </connection>
  <connection id="2" xr16:uid="{C66F7FF9-AE03-4502-AE42-12D81D963DBB}" keepAlive="1" interval="10" name="Consulta - Tabla 3 (2)" description="Conexión a la consulta 'Tabla 3 (2)' en el libro." type="5" refreshedVersion="8" background="1" refreshOnLoad="1" saveData="1">
    <dbPr connection="Provider=Microsoft.Mashup.OleDb.1;Data Source=$Workbook$;Location=&quot;Tabla 3 (2)&quot;;Extended Properties=&quot;&quot;" command="SELECT * FROM [Tabla 3 (2)]"/>
  </connection>
</connection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1"/>
        </ext>
      </extLst>
    </bk>
  </futureMetadata>
  <cellMetadata count="1">
    <bk>
      <rc t="1" v="0"/>
    </bk>
  </cellMetadata>
  <valueMetadata count="1">
    <bk>
      <rc t="2" v="0"/>
    </bk>
  </valueMetadata>
</metadata>
</file>

<file path=xl/sharedStrings.xml><?xml version="1.0" encoding="utf-8"?>
<sst xmlns="http://schemas.openxmlformats.org/spreadsheetml/2006/main" count="1255" uniqueCount="595">
  <si>
    <t>SOLICITUD DE SERVICIOS EN ALQUILER</t>
  </si>
  <si>
    <t>www.corferias.com</t>
  </si>
  <si>
    <t>Cra. 37 No. 24-67 BOGOTÁ, COLOMBIA</t>
  </si>
  <si>
    <t>SOMOS AUTORETENEDORES RESOLUCIÓN No. 000006 Enero 21 de 1993 y GRANDES CONTRIBUYENTES RESOLUCIÓN  No. 012635   Diciembre 14 de 2018. NIT: 860.002.464-3</t>
  </si>
  <si>
    <t>Recuerde diligenciar todos los campos de este formulario</t>
  </si>
  <si>
    <t>NIT / C.C:</t>
  </si>
  <si>
    <t>Facturar a nombre de:</t>
  </si>
  <si>
    <t>Nivel:</t>
  </si>
  <si>
    <t>Stand:</t>
  </si>
  <si>
    <t>CODIGO / DESCRIPCIÓN DEL SERVICIO</t>
  </si>
  <si>
    <t>OBSERVACIONES</t>
  </si>
  <si>
    <t>CANTIDAD</t>
  </si>
  <si>
    <t>CANTIDAD DE DIAS</t>
  </si>
  <si>
    <t>VALOR UNITARIO</t>
  </si>
  <si>
    <t>VALOR TOTAL</t>
  </si>
  <si>
    <t>OBSERVACIONES GENERALES</t>
  </si>
  <si>
    <t>SUBTOTAL</t>
  </si>
  <si>
    <t>IVA 19%</t>
  </si>
  <si>
    <t>TOTAL A PAGAR</t>
  </si>
  <si>
    <t>*Corferias se reserva el derecho a realizar cambios a este formulario*</t>
  </si>
  <si>
    <t>Por favor verifique</t>
  </si>
  <si>
    <t xml:space="preserve">Tenga en cuenta </t>
  </si>
  <si>
    <t>Tiempos de instalación</t>
  </si>
  <si>
    <t xml:space="preserve"> SERVICIOS TÉCNICOS </t>
  </si>
  <si>
    <t>Electricidad</t>
  </si>
  <si>
    <t>Agua, desagüe y lavaplatos</t>
  </si>
  <si>
    <t xml:space="preserve">Aire comprimido  </t>
  </si>
  <si>
    <t xml:space="preserve">Servicio de gas </t>
  </si>
  <si>
    <t xml:space="preserve">Brazo mecánico y plataforma tijera </t>
  </si>
  <si>
    <t xml:space="preserve">TELECOMUNICACIONES Y REDES </t>
  </si>
  <si>
    <t xml:space="preserve">Internet básico​  </t>
  </si>
  <si>
    <t xml:space="preserve">Internet dedicado​ </t>
  </si>
  <si>
    <t xml:space="preserve">Importante: </t>
  </si>
  <si>
    <t>PARQUEADERO</t>
  </si>
  <si>
    <t>CORFERIAS CONECTA</t>
  </si>
  <si>
    <t>ASEO</t>
  </si>
  <si>
    <t xml:space="preserve">TARIFAS DE SERVICIOS EN ALQUILER </t>
  </si>
  <si>
    <t>Los valores a continuación incluyen IVA del 19%</t>
  </si>
  <si>
    <t>SERVICIOS TÉCNICOS</t>
  </si>
  <si>
    <t>ELECTRICIDAD</t>
  </si>
  <si>
    <t>CODIGO</t>
  </si>
  <si>
    <t>DESCRIPCIÓN DEL SERVICIO</t>
  </si>
  <si>
    <t>Reflector Led (50W- mltV)</t>
  </si>
  <si>
    <t>Punto de Agua en 1/2" (incluye consumo)</t>
  </si>
  <si>
    <r>
      <t>Desagüe en 1/2" Por toda la feria</t>
    </r>
    <r>
      <rPr>
        <sz val="12"/>
        <rFont val="Arial Narrow"/>
        <family val="2"/>
      </rPr>
      <t xml:space="preserve"> (Ubicación asignada por Corferias en su stand)</t>
    </r>
  </si>
  <si>
    <t xml:space="preserve">Punto de Agua en 1/2" (Incluye consumo) + Desagüe en 1 1/2" + Lavaplatos </t>
  </si>
  <si>
    <t>SISTEMA DIVISORIO</t>
  </si>
  <si>
    <t>VALOR FERIA</t>
  </si>
  <si>
    <t>Panel adicional sistema cfe 100cm x 240cm</t>
  </si>
  <si>
    <t>Puerta sistema cfe 90cm x 240cm</t>
  </si>
  <si>
    <t>Bodega estándar con puerta 150cm x 150cm (Sistema Corferias)</t>
  </si>
  <si>
    <t>BRAZO MECÁNICO</t>
  </si>
  <si>
    <t xml:space="preserve">Diferencial (Cap. 1 Ton.) + Brazo mecánico (Montaje y desmontaje) </t>
  </si>
  <si>
    <t>Truss metro lineal (no incluye instalación)</t>
  </si>
  <si>
    <r>
      <t xml:space="preserve">Diferencial (Cap. 1 Ton.) </t>
    </r>
    <r>
      <rPr>
        <b/>
        <sz val="12"/>
        <rFont val="Arial Narrow"/>
        <family val="2"/>
      </rPr>
      <t>CADA UNO</t>
    </r>
  </si>
  <si>
    <r>
      <t xml:space="preserve">Grillete de montaje cada uno </t>
    </r>
    <r>
      <rPr>
        <b/>
        <sz val="12"/>
        <rFont val="Arial Narrow"/>
        <family val="2"/>
      </rPr>
      <t>CADA UNO</t>
    </r>
  </si>
  <si>
    <r>
      <t xml:space="preserve">Eslinga de 1 a 3 metros capacidad 1 tonelada </t>
    </r>
    <r>
      <rPr>
        <b/>
        <sz val="12"/>
        <rFont val="Arial Narrow"/>
        <family val="2"/>
      </rPr>
      <t>CADA UNO</t>
    </r>
  </si>
  <si>
    <r>
      <t xml:space="preserve">Eslinga de 6 a 14 metros capacidad 1 tonelada </t>
    </r>
    <r>
      <rPr>
        <b/>
        <sz val="12"/>
        <rFont val="Arial Narrow"/>
        <family val="2"/>
      </rPr>
      <t>CADA UNO</t>
    </r>
  </si>
  <si>
    <t>TELECOMUNICACIONES Y REDES</t>
  </si>
  <si>
    <t>Conexión para Datafono + Clave de acceso WIFI (Para un equipo durante toda la feria)</t>
  </si>
  <si>
    <t>Conexión para Datafono + Servicio de Internet Cableado (Para un equipo durante toda la feria)</t>
  </si>
  <si>
    <t>Servicio de Internet Cableado + Clave de acceso WIFI (Para un equipo durante toda la feria)</t>
  </si>
  <si>
    <r>
      <rPr>
        <b/>
        <sz val="12"/>
        <rFont val="Arial Narrow"/>
        <family val="2"/>
      </rPr>
      <t>Conexión cableada para Datafono: (No incluye Datafono)</t>
    </r>
    <r>
      <rPr>
        <sz val="12"/>
        <rFont val="Arial Narrow"/>
        <family val="2"/>
      </rPr>
      <t xml:space="preserve"> Para el datafono el expositor debe contactarse con la Red transaccional: Redeban o Credibanco</t>
    </r>
  </si>
  <si>
    <t>MOBILIARIO Y ELEMENTOS DE DECORACIÓN</t>
  </si>
  <si>
    <t>COMBOS</t>
  </si>
  <si>
    <t>KIT básico oficina 2 (2 sillas interlocutoras negras, 1 silla ejecutiva cuero, 1 mesa oficina)</t>
  </si>
  <si>
    <t>SILLAS</t>
  </si>
  <si>
    <t>Silla Ejecutiva Cuero Blanca Boss (57cm x 44cm x 65cm)</t>
  </si>
  <si>
    <t>Silla Ejecutiva Cuero Negra Boss (57cm x 44cm x 65cm)</t>
  </si>
  <si>
    <t>Silla Interlocutora Negra (79cm x 53cm x 42cm)</t>
  </si>
  <si>
    <t>Silla Neumática alta Marsella (80cm x 40cm x 40cm)</t>
  </si>
  <si>
    <t>Silla Tipo Bar Madera (80cm x 43cm x 40cm)</t>
  </si>
  <si>
    <t>Estantería Polo (Miel)  (200cm x 93cm x 35cm)</t>
  </si>
  <si>
    <t>Estantería Polo (OSB)  (200cm x 93cm x 35cm)</t>
  </si>
  <si>
    <t>Estantería Polo (Roble Gris)  (200cm x 93cm x 35cm)</t>
  </si>
  <si>
    <t>Estantería Polo (Rovere)  (200cm x 93cm x 35cm)</t>
  </si>
  <si>
    <t>Estantería Shelf 4E (190cm x 125cm x 41cm)</t>
  </si>
  <si>
    <t>Counter Mónaco Mediano (60cm x 100cm x 30cm)</t>
  </si>
  <si>
    <t>Counter Mónaco (Blanco) (100cm x 100cm x 30cm)</t>
  </si>
  <si>
    <t>Counter Mónaco (Miel) (100cm x 100cm x 30cm)</t>
  </si>
  <si>
    <t>Counter Mónaco (Rovere) (100cm x 100cm x 30cm)</t>
  </si>
  <si>
    <t>Counter Mónaco (Roble Gris) (100cm x 100cm x 30cm)</t>
  </si>
  <si>
    <t>VITRINAS</t>
  </si>
  <si>
    <t>Vitrina Isla 2E (200cm x 50cm x 50cm)</t>
  </si>
  <si>
    <t>Vitrina Isla 3E (215cm x 50cm x 50cm)</t>
  </si>
  <si>
    <t>Vitrina Mostrador 2E (100cm x 100cm x 40cm)</t>
  </si>
  <si>
    <t>Vitrina Mostrador Tipo 2 1E (Blanco) (92cm x 90 cm x 40cm)</t>
  </si>
  <si>
    <t>Vitrina Rectangular 2E (200cm x 100cm x 40cm)</t>
  </si>
  <si>
    <t>MESAS</t>
  </si>
  <si>
    <t>Mesa alta Daysa (Blanco) (100cm x 60cm)</t>
  </si>
  <si>
    <t>Mesa alta Daysa (Miel) (100cm x 60cm)</t>
  </si>
  <si>
    <t>Mesa alta Daysa (Roble Gris) (100cm x 60cm)</t>
  </si>
  <si>
    <t>Mesa alta Daysa (Rovere) (100cm x 60cm)</t>
  </si>
  <si>
    <t>Mesa alta Daysa vidrio (100cm x 60cm)</t>
  </si>
  <si>
    <t>Mesa Centro Circular doble nivel (Blanco) (50cm x 110cm x 60cm)</t>
  </si>
  <si>
    <t>Mesa Oficina (50cm x 120cm x 50cm)</t>
  </si>
  <si>
    <t>Mesón plegable plástico (Blanco) (73cm x 182cm x 76cm)</t>
  </si>
  <si>
    <t>SALAS</t>
  </si>
  <si>
    <t>Sala Osaka (1 sofá Toronto, 2 puffs Donna, 1 mesa centro cuadrada 2 niveles)</t>
  </si>
  <si>
    <t>Sala VIP (1 sofá Victoria derecho, 1 sofá Victoria izquierdo, 2 poltronas, 1 mesa centro cuadrada 2 niveles)</t>
  </si>
  <si>
    <t>PUFF</t>
  </si>
  <si>
    <t>Puff Trunk 2 cuerpos (48cm x 81cm x 40cm)</t>
  </si>
  <si>
    <t>Puff Trunk 3 cuerpos (46cm x 120cm x 54cm)</t>
  </si>
  <si>
    <t>SOFAS</t>
  </si>
  <si>
    <t>PISOS</t>
  </si>
  <si>
    <t>Tapete Ferial Tipo Moqueta Acanalado m2 + Instalación</t>
  </si>
  <si>
    <t>Tapete Caucho m2 + Instalación</t>
  </si>
  <si>
    <t>ACCESORIOS</t>
  </si>
  <si>
    <t>Poste separador 120cm de alto</t>
  </si>
  <si>
    <t>Perchero básico 1 pedestal (120cm Ancho - Altura) graduable + 5 ganchos</t>
  </si>
  <si>
    <t>Perchero doble 2 pedestal (120cm Ancho-Altura) graduable + 5 ganchos</t>
  </si>
  <si>
    <t>Cubo de exhibición (40cm x 40cm x 25cm)</t>
  </si>
  <si>
    <t>Pedestal cuadrado (30cm x 30cm x 30cm)</t>
  </si>
  <si>
    <t>Pedestal rectangular 60cm (60cm x 30cm x 30cm)</t>
  </si>
  <si>
    <t>Pedestal rectangular 90cm (90cm x 30cm x 30cm)</t>
  </si>
  <si>
    <t>Revistero plegable (140cm x 25cm x 29cm)</t>
  </si>
  <si>
    <t>Nevera Minibar 121 LT (48.5cm X 85.1cm X 60cm)</t>
  </si>
  <si>
    <t>ELEMENTOS Y SUMINISTROS VIVERO</t>
  </si>
  <si>
    <t>1 a 2 días</t>
  </si>
  <si>
    <t>3 a 6 días</t>
  </si>
  <si>
    <t>Planta + matera  (Pequeña)</t>
  </si>
  <si>
    <t>Planta + matera  (Mediana)</t>
  </si>
  <si>
    <t>Planta + matera (Grande)</t>
  </si>
  <si>
    <t>Jardinera o caja en madera + 3 plantas medianas</t>
  </si>
  <si>
    <t>PLANTAS</t>
  </si>
  <si>
    <t xml:space="preserve">Planta pequeña: Cintas, Lirio de paramo, Amarantos </t>
  </si>
  <si>
    <t xml:space="preserve">Planta mediana: Anturio, Jade </t>
  </si>
  <si>
    <t>Planta grande: Cheflera, Palma areca, Filoendro</t>
  </si>
  <si>
    <t>Corteza de madera pintado (Por bulto)</t>
  </si>
  <si>
    <t>Gravilla (Por bulto)</t>
  </si>
  <si>
    <t>Cascarilla bulto</t>
  </si>
  <si>
    <t>EQUIPOS AUDIOVISUALES</t>
  </si>
  <si>
    <t>VIDEO</t>
  </si>
  <si>
    <t xml:space="preserve">Tv Smart  45" 114cms ( Incluye base para tv / cable de corriente / 1 cable HDMI) IN: HDMI, USB </t>
  </si>
  <si>
    <t>Tv Smart  55" 140cms ( Incluye base para tv / cable de corriente / 1 cable HDMI) IN: HDMI, USB</t>
  </si>
  <si>
    <t>Tv Smart  65" 165cms ( Incluye base para tv / cable de corriente /1 cable HDMI) IN: HDMI, USB</t>
  </si>
  <si>
    <t>Tv Smart  70" 177,8cms ( Incluye base para tv / cable de corriente /1 cable HDMI) IN: HDMI, USB</t>
  </si>
  <si>
    <t>Tv Smart  82" 204cms ( Incluye base para tv / cable de corriente /1 cable HDMI) IN: HDMI, USB</t>
  </si>
  <si>
    <t>Pantalla Led Full Hd Indoor / Medida 3,20mts x 1,92mts / Pitch 3,9 / Incluye estructura para montaje a piso</t>
  </si>
  <si>
    <t>Pantalla Led 4k INDOOR / Medida 3 mts x 2mts / Pitch 1.9 / Incluye Procesador y estructura para montaje a Piso</t>
  </si>
  <si>
    <t xml:space="preserve">Switcher HDMI de 6 entradas </t>
  </si>
  <si>
    <t xml:space="preserve">Distribuidor de señales x 4 out </t>
  </si>
  <si>
    <t>AUDIO</t>
  </si>
  <si>
    <t>Consola de Audio Digital 12 Ch ( Se Requiere Ingeniero)</t>
  </si>
  <si>
    <t>Consola de Audio Digital 24 Ch ( Se requiere Ingeniero)</t>
  </si>
  <si>
    <t>Caja para periodistas conexión canon de 10 CH / (No incluye operario permanente)</t>
  </si>
  <si>
    <t>Sistema de Audio compacto Db Technologies Es 503 (Incluye 1 Sub / 2 Cabinas de audio / cable de corriente) (hasta 50 Pax - venue cerrado)</t>
  </si>
  <si>
    <t>Clicker Profesional (largo alcance)</t>
  </si>
  <si>
    <t>Convertidor USB - Tipo C / USB - Ethernet / HDMI / Thunderbolt</t>
  </si>
  <si>
    <t>Ingeniero de Sonido Profesional ( Valor hasta por 8 Horas)</t>
  </si>
  <si>
    <t>Ingeniero de Video Profesional (Valor hasta por 8 Horas)</t>
  </si>
  <si>
    <t>EQUIPOS DE OFICINA Y COMPUTO</t>
  </si>
  <si>
    <t>EQUIPOS</t>
  </si>
  <si>
    <t>SERVICIOS DE ASEO BÁSICO PARA STANDS</t>
  </si>
  <si>
    <t>ASEO  BÁSICO</t>
  </si>
  <si>
    <t>Servicio de Aseo Permanente 8 horas - 1 Operario de aseo</t>
  </si>
  <si>
    <t>Corferias Conecta  APP (incluye el internet para un equipo)</t>
  </si>
  <si>
    <t>Corferias Conecta  APP + Tablet con internet</t>
  </si>
  <si>
    <t>Tablet adicional con internet</t>
  </si>
  <si>
    <t>*Corferias se reserva el derecho de realizar cambios a este documento*</t>
  </si>
  <si>
    <t>CÓDIGO</t>
  </si>
  <si>
    <t>Desagüe en 1/2" Por toda la feria (Ubicación asignada por Corferias en su stand)</t>
  </si>
  <si>
    <t>Diferencial (Cap. 1 Ton.) CADA UNO</t>
  </si>
  <si>
    <t>Grillete de montaje cada uno CADA UNO</t>
  </si>
  <si>
    <t>Eslinga de 1 a 3 metros capacidad 1 tonelada CADA UNO</t>
  </si>
  <si>
    <t>Eslinga de 6 a 14 metros capacidad 1 tonelada CADA UNO</t>
  </si>
  <si>
    <t>Servicio de VLAN: Servicio virtual de red. Permite la conexión de red interna, entre dispositivos en diferentes pabellones del Recinto Ferial. No incluye servicio de Internet, Incluye un punto de red.  VALOR POR FERIA</t>
  </si>
  <si>
    <t>Servicio Telefónico Urbano con Aparato (Incluye consumo local ilimitado)</t>
  </si>
  <si>
    <t>Conexión cableada para Datafono: (No incluye Datafono) Para el datafono el expositor debe contactarse con la Red transaccional: Redeban o Credibanco</t>
  </si>
  <si>
    <t>CODIGO Y DESCRIPCION</t>
  </si>
  <si>
    <t xml:space="preserve">MONEDA </t>
  </si>
  <si>
    <t>De la moneda</t>
  </si>
  <si>
    <t xml:space="preserve">CODIGO ISO </t>
  </si>
  <si>
    <t>Apertura</t>
  </si>
  <si>
    <t>Dólar estadounidense</t>
  </si>
  <si>
    <t>Peso colombiano</t>
  </si>
  <si>
    <t>COP</t>
  </si>
  <si>
    <t>COP/COP</t>
  </si>
  <si>
    <t>F.INICIO</t>
  </si>
  <si>
    <t>F FINAL</t>
  </si>
  <si>
    <t>FERIA</t>
  </si>
  <si>
    <t>DIAS</t>
  </si>
  <si>
    <t>CHOCOSHOW</t>
  </si>
  <si>
    <t>CREATEX</t>
  </si>
  <si>
    <t>EDUTECHNIA</t>
  </si>
  <si>
    <t>EXPOARTESANIAS</t>
  </si>
  <si>
    <t>EXPOPET</t>
  </si>
  <si>
    <t>FANYF</t>
  </si>
  <si>
    <t>NEXTCAR</t>
  </si>
  <si>
    <t>SOFA</t>
  </si>
  <si>
    <t>TALANTE</t>
  </si>
  <si>
    <t>Instalación Monofásica (Toma corriente doble, consumo hasta 2KW/110V)</t>
  </si>
  <si>
    <t>Servicio de Internet Cableado "PARA UN EQUIPO - DURANTE TODA LA FERIA"(Debe contar con puerto RJ45) *Ancho de banda compartido</t>
  </si>
  <si>
    <t>Silla Ejecutiva Malla (100cm x 57cm x 52 cm)</t>
  </si>
  <si>
    <t xml:space="preserve">Silla Bangkok Tela Gris </t>
  </si>
  <si>
    <t>Estantería Polo (Blanco)  (200cm x 93cm x 35cm)</t>
  </si>
  <si>
    <t>Mesa Centro Irregular</t>
  </si>
  <si>
    <t xml:space="preserve">Poltrona Relax giratoria gris </t>
  </si>
  <si>
    <t>Poltrona Confort giratoria gris</t>
  </si>
  <si>
    <t>Agradecemos que haya dedicado unos minutos a leer los Términos y Condiciones. Para nosotros, es de gran importancia que conozca las recomendaciones clave relacionadas con la contratación de los servicios de alquiler que Corferias pone a su disposición.</t>
  </si>
  <si>
    <r>
      <rPr>
        <sz val="11"/>
        <color rgb="FFC00000"/>
        <rFont val="Arial"/>
        <family val="2"/>
      </rPr>
      <t>●</t>
    </r>
    <r>
      <rPr>
        <sz val="11"/>
        <color rgb="FFD64518"/>
        <rFont val="Arial"/>
        <family val="2"/>
      </rPr>
      <t xml:space="preserve"> </t>
    </r>
    <r>
      <rPr>
        <sz val="11"/>
        <rFont val="Arial"/>
        <family val="2"/>
      </rPr>
      <t xml:space="preserve">El valor del punto de agua incluye el consumo durante la feria. ​ 
</t>
    </r>
    <r>
      <rPr>
        <sz val="11"/>
        <color rgb="FFC00000"/>
        <rFont val="Arial"/>
        <family val="2"/>
      </rPr>
      <t>●</t>
    </r>
    <r>
      <rPr>
        <sz val="11"/>
        <rFont val="Arial"/>
        <family val="2"/>
      </rPr>
      <t xml:space="preserve"> La instalación del punto de agua se realiza con manguera de ½" (media pulgada) y desagüe en 1 ½" (pulgada y media).</t>
    </r>
  </si>
  <si>
    <r>
      <rPr>
        <sz val="11"/>
        <color rgb="FFC00000"/>
        <rFont val="Arial"/>
        <family val="2"/>
      </rPr>
      <t>●</t>
    </r>
    <r>
      <rPr>
        <sz val="11"/>
        <rFont val="Arial"/>
        <family val="2"/>
      </rPr>
      <t xml:space="preserve"> El aire comprimido está dispuesto para un punto con presión de máximo 100PSI y caudal de 35CFM​.
</t>
    </r>
    <r>
      <rPr>
        <sz val="11"/>
        <color rgb="FFC00000"/>
        <rFont val="Arial"/>
        <family val="2"/>
      </rPr>
      <t>●</t>
    </r>
    <r>
      <rPr>
        <sz val="11"/>
        <color rgb="FF5AB28F"/>
        <rFont val="Arial"/>
        <family val="2"/>
      </rPr>
      <t xml:space="preserve"> </t>
    </r>
    <r>
      <rPr>
        <sz val="11"/>
        <rFont val="Arial"/>
        <family val="2"/>
      </rPr>
      <t xml:space="preserve">Corferias hace entrega de una manguera de conexión hembra en medida de ½ pulgada, el expositor realiza la conexión de esta al equipo. </t>
    </r>
  </si>
  <si>
    <r>
      <rPr>
        <b/>
        <sz val="11"/>
        <color rgb="FFC00000"/>
        <rFont val="Arial"/>
        <family val="2"/>
      </rPr>
      <t>●</t>
    </r>
    <r>
      <rPr>
        <b/>
        <sz val="11"/>
        <color rgb="FF5AB28F"/>
        <rFont val="Arial"/>
        <family val="2"/>
      </rPr>
      <t xml:space="preserve"> </t>
    </r>
    <r>
      <rPr>
        <sz val="11"/>
        <rFont val="Arial"/>
        <family val="2"/>
      </rPr>
      <t xml:space="preserve">La instalación de un (1) punto de gas propano para un (1) equipo incluye tanto los materiales como la mano de obra. El consumo de gas no está incluido y será liquidado una vez finalice la feria y/o evento, a través de un medidor, con base en una lectura inicial y final.
</t>
    </r>
    <r>
      <rPr>
        <sz val="11"/>
        <color rgb="FFC00000"/>
        <rFont val="Arial"/>
        <family val="2"/>
      </rPr>
      <t>●</t>
    </r>
    <r>
      <rPr>
        <sz val="11"/>
        <rFont val="Arial"/>
        <family val="2"/>
      </rPr>
      <t xml:space="preserve"> Es importante que el expositor cuente con equipos adaptados para trabajar con gas propano. En caso contrario, Corferias no podrá hacerse responsable por la adaptación o modificación de la instalación.
</t>
    </r>
    <r>
      <rPr>
        <sz val="11"/>
        <color rgb="FFC00000"/>
        <rFont val="Arial"/>
        <family val="2"/>
      </rPr>
      <t>●</t>
    </r>
    <r>
      <rPr>
        <sz val="11"/>
        <rFont val="Arial"/>
        <family val="2"/>
      </rPr>
      <t xml:space="preserve"> Para garantizar el cumplimiento de las normas, todas las instalaciones deben ser autorizadas previamente por Corferias. De no ser así, se podrán generar sanciones o multas al expositor o empresa de montaje.</t>
    </r>
  </si>
  <si>
    <r>
      <rPr>
        <sz val="11"/>
        <color rgb="FFC00000"/>
        <rFont val="Arial"/>
        <family val="2"/>
      </rPr>
      <t>●</t>
    </r>
    <r>
      <rPr>
        <sz val="11"/>
        <color rgb="FF5AB28F"/>
        <rFont val="Arial"/>
        <family val="2"/>
      </rPr>
      <t xml:space="preserve"> </t>
    </r>
    <r>
      <rPr>
        <sz val="11"/>
        <color rgb="FF000000"/>
        <rFont val="Arial"/>
        <family val="2"/>
      </rPr>
      <t xml:space="preserve">El servicio de brazo mecánico aplica para primeros niveles y el servicio de plataforma eléctrica aplica para los segundos niveles de los pabellones.
</t>
    </r>
    <r>
      <rPr>
        <sz val="11"/>
        <color rgb="FFC00000"/>
        <rFont val="Arial"/>
        <family val="2"/>
      </rPr>
      <t>●</t>
    </r>
    <r>
      <rPr>
        <sz val="11"/>
        <color rgb="FF5AB28F"/>
        <rFont val="Arial"/>
        <family val="2"/>
      </rPr>
      <t xml:space="preserve"> </t>
    </r>
    <r>
      <rPr>
        <sz val="11"/>
        <color rgb="FF000000"/>
        <rFont val="Arial"/>
        <family val="2"/>
      </rPr>
      <t xml:space="preserve">El servicio de maquinaria no incluye instalador, ni elementos de instalación.
</t>
    </r>
    <r>
      <rPr>
        <sz val="11"/>
        <color rgb="FFC00000"/>
        <rFont val="Arial"/>
        <family val="2"/>
      </rPr>
      <t>●</t>
    </r>
    <r>
      <rPr>
        <sz val="11"/>
        <color rgb="FF5AB28F"/>
        <rFont val="Arial"/>
        <family val="2"/>
      </rPr>
      <t xml:space="preserve"> </t>
    </r>
    <r>
      <rPr>
        <sz val="11"/>
        <color rgb="FF000000"/>
        <rFont val="Arial"/>
        <family val="2"/>
      </rPr>
      <t xml:space="preserve">El servicio de brazo mecánico por fracciones aplica según disponibilidad para los días y horarios oficiales de montaje y desmontaje (entre 8:00a.m. – 8:00 p.m.); para servicios fuera de estos horarios puede comunicarse con la oficina del PLUS para brindarle asesoría y cotización.
</t>
    </r>
    <r>
      <rPr>
        <sz val="11"/>
        <color rgb="FFC00000"/>
        <rFont val="Arial"/>
        <family val="2"/>
      </rPr>
      <t>●</t>
    </r>
    <r>
      <rPr>
        <sz val="11"/>
        <color rgb="FF000000"/>
        <rFont val="Arial"/>
        <family val="2"/>
      </rPr>
      <t xml:space="preserve"> El tiempo de alquiler debe ser utilizado durante la feria para la cual ha sido contratado.</t>
    </r>
  </si>
  <si>
    <r>
      <rPr>
        <b/>
        <sz val="11"/>
        <color rgb="FFC00000"/>
        <rFont val="Arial"/>
        <family val="2"/>
      </rPr>
      <t>●</t>
    </r>
    <r>
      <rPr>
        <b/>
        <sz val="11"/>
        <color rgb="FF5AB28F"/>
        <rFont val="Arial"/>
        <family val="2"/>
      </rPr>
      <t xml:space="preserve"> </t>
    </r>
    <r>
      <rPr>
        <sz val="11"/>
        <rFont val="Arial"/>
        <family val="2"/>
      </rPr>
      <t xml:space="preserve">Los términos y condiciones de </t>
    </r>
    <r>
      <rPr>
        <b/>
        <sz val="11"/>
        <rFont val="Arial"/>
        <family val="2"/>
      </rPr>
      <t xml:space="preserve">CORFERIAS CONECTA </t>
    </r>
    <r>
      <rPr>
        <sz val="11"/>
        <rFont val="Arial"/>
        <family val="2"/>
      </rPr>
      <t>se encuentran publicados en la página web www.corferias.com - Expositores - Servicios para expositores - Corferias Conecta.</t>
    </r>
  </si>
  <si>
    <t>Pabellón:</t>
  </si>
  <si>
    <r>
      <t xml:space="preserve">Si desea la </t>
    </r>
    <r>
      <rPr>
        <sz val="28"/>
        <color rgb="FFC00000"/>
        <rFont val="Arial"/>
        <family val="2"/>
      </rPr>
      <t>cotización en dólares</t>
    </r>
    <r>
      <rPr>
        <sz val="28"/>
        <color theme="1"/>
        <rFont val="Arial"/>
        <family val="2"/>
      </rPr>
      <t xml:space="preserve"> seleccione la casilla en "Check"</t>
    </r>
  </si>
  <si>
    <t>Al momento de diligenciar el siguiente apartado usted acepta los términos y condiciones de cada servicio</t>
  </si>
  <si>
    <t>Asesor:</t>
  </si>
  <si>
    <t>Nombre del solicitante:</t>
  </si>
  <si>
    <t>Fecha:</t>
  </si>
  <si>
    <r>
      <rPr>
        <sz val="24"/>
        <color rgb="FFC00000"/>
        <rFont val="Arial"/>
        <family val="2"/>
      </rPr>
      <t>●</t>
    </r>
    <r>
      <rPr>
        <sz val="24"/>
        <color rgb="FFD64518"/>
        <rFont val="Arial"/>
        <family val="2"/>
      </rPr>
      <t xml:space="preserve"> </t>
    </r>
    <r>
      <rPr>
        <sz val="24"/>
        <rFont val="Arial"/>
        <family val="2"/>
      </rPr>
      <t xml:space="preserve">El valor del punto de agua incluye el consumo durante la feria. ​ 
</t>
    </r>
    <r>
      <rPr>
        <sz val="24"/>
        <color rgb="FFC00000"/>
        <rFont val="Arial"/>
        <family val="2"/>
      </rPr>
      <t>●</t>
    </r>
    <r>
      <rPr>
        <sz val="24"/>
        <rFont val="Arial"/>
        <family val="2"/>
      </rPr>
      <t xml:space="preserve"> La instalación del punto de agua se realiza con manguera de ½" (media pulgada) y desagüe en 1 ½" (pulgada y media).</t>
    </r>
  </si>
  <si>
    <r>
      <rPr>
        <sz val="24"/>
        <color rgb="FFC00000"/>
        <rFont val="Arial"/>
        <family val="2"/>
      </rPr>
      <t>●</t>
    </r>
    <r>
      <rPr>
        <sz val="24"/>
        <rFont val="Arial"/>
        <family val="2"/>
      </rPr>
      <t xml:space="preserve"> El aire comprimido está dispuesto para un punto con presión de máximo 100PSI y caudal de 35CFM​.
</t>
    </r>
    <r>
      <rPr>
        <sz val="24"/>
        <color rgb="FFC00000"/>
        <rFont val="Arial"/>
        <family val="2"/>
      </rPr>
      <t>●</t>
    </r>
    <r>
      <rPr>
        <sz val="24"/>
        <color rgb="FF5AB28F"/>
        <rFont val="Arial"/>
        <family val="2"/>
      </rPr>
      <t xml:space="preserve"> </t>
    </r>
    <r>
      <rPr>
        <sz val="24"/>
        <rFont val="Arial"/>
        <family val="2"/>
      </rPr>
      <t xml:space="preserve">Corferias hace entrega de una manguera de conexión hembra en medida de ½ pulgada, el expositor realiza la conexión de esta al equipo. </t>
    </r>
  </si>
  <si>
    <r>
      <rPr>
        <b/>
        <sz val="24"/>
        <color rgb="FFC00000"/>
        <rFont val="Arial"/>
        <family val="2"/>
      </rPr>
      <t>●</t>
    </r>
    <r>
      <rPr>
        <b/>
        <sz val="24"/>
        <color rgb="FF5AB28F"/>
        <rFont val="Arial"/>
        <family val="2"/>
      </rPr>
      <t xml:space="preserve"> </t>
    </r>
    <r>
      <rPr>
        <sz val="24"/>
        <rFont val="Arial"/>
        <family val="2"/>
      </rPr>
      <t xml:space="preserve">La instalación de un (1) punto de gas propano para un (1) equipo incluye tanto los materiales como la mano de obra. El consumo de gas no está incluido y será liquidado una vez finalice la feria y/o evento, a través de un medidor, con base en una lectura inicial y final.
</t>
    </r>
    <r>
      <rPr>
        <sz val="24"/>
        <color rgb="FFC00000"/>
        <rFont val="Arial"/>
        <family val="2"/>
      </rPr>
      <t>●</t>
    </r>
    <r>
      <rPr>
        <sz val="24"/>
        <rFont val="Arial"/>
        <family val="2"/>
      </rPr>
      <t xml:space="preserve"> Es importante que el expositor cuente con equipos adaptados para trabajar con gas propano. En caso contrario, Corferias no podrá hacerse responsable por la adaptación o modificación de la instalación.
</t>
    </r>
    <r>
      <rPr>
        <sz val="24"/>
        <color rgb="FFC00000"/>
        <rFont val="Arial"/>
        <family val="2"/>
      </rPr>
      <t>●</t>
    </r>
    <r>
      <rPr>
        <sz val="24"/>
        <rFont val="Arial"/>
        <family val="2"/>
      </rPr>
      <t xml:space="preserve"> Para garantizar el cumplimiento de las normas, todas las instalaciones deben ser autorizadas previamente por Corferias. De no ser así, se podrán generar sanciones o multas al expositor o empresa de montaje.</t>
    </r>
  </si>
  <si>
    <r>
      <rPr>
        <sz val="24"/>
        <color rgb="FFC00000"/>
        <rFont val="Arial"/>
        <family val="2"/>
      </rPr>
      <t>●</t>
    </r>
    <r>
      <rPr>
        <sz val="24"/>
        <color rgb="FF5AB28F"/>
        <rFont val="Arial"/>
        <family val="2"/>
      </rPr>
      <t xml:space="preserve"> </t>
    </r>
    <r>
      <rPr>
        <sz val="24"/>
        <color rgb="FF000000"/>
        <rFont val="Arial"/>
        <family val="2"/>
      </rPr>
      <t xml:space="preserve">El servicio de brazo mecánico aplica para primeros niveles y el servicio de plataforma eléctrica aplica para los segundos niveles de los pabellones.
</t>
    </r>
    <r>
      <rPr>
        <sz val="24"/>
        <color rgb="FFC00000"/>
        <rFont val="Arial"/>
        <family val="2"/>
      </rPr>
      <t>●</t>
    </r>
    <r>
      <rPr>
        <sz val="24"/>
        <color rgb="FF5AB28F"/>
        <rFont val="Arial"/>
        <family val="2"/>
      </rPr>
      <t xml:space="preserve"> </t>
    </r>
    <r>
      <rPr>
        <sz val="24"/>
        <color rgb="FF000000"/>
        <rFont val="Arial"/>
        <family val="2"/>
      </rPr>
      <t xml:space="preserve">El servicio de maquinaria no incluye instalador, ni elementos de instalación.
</t>
    </r>
    <r>
      <rPr>
        <sz val="24"/>
        <color rgb="FFC00000"/>
        <rFont val="Arial"/>
        <family val="2"/>
      </rPr>
      <t>●</t>
    </r>
    <r>
      <rPr>
        <sz val="24"/>
        <color rgb="FF5AB28F"/>
        <rFont val="Arial"/>
        <family val="2"/>
      </rPr>
      <t xml:space="preserve"> </t>
    </r>
    <r>
      <rPr>
        <sz val="24"/>
        <color rgb="FF000000"/>
        <rFont val="Arial"/>
        <family val="2"/>
      </rPr>
      <t xml:space="preserve">El servicio de brazo mecánico por fracciones aplica según disponibilidad para los días y horarios oficiales de montaje y desmontaje (entre 8:00a.m. – 8:00 p.m.); para servicios fuera de estos horarios puede comunicarse con la oficina del PLUS para brindarle asesoría y cotización.
</t>
    </r>
    <r>
      <rPr>
        <sz val="24"/>
        <color rgb="FFC00000"/>
        <rFont val="Arial"/>
        <family val="2"/>
      </rPr>
      <t>●</t>
    </r>
    <r>
      <rPr>
        <sz val="24"/>
        <color rgb="FF000000"/>
        <rFont val="Arial"/>
        <family val="2"/>
      </rPr>
      <t xml:space="preserve"> El tiempo de alquiler debe ser utilizado durante la feria para la cual ha sido contratado.</t>
    </r>
  </si>
  <si>
    <r>
      <rPr>
        <b/>
        <sz val="24"/>
        <color rgb="FFC00000"/>
        <rFont val="Arial"/>
        <family val="2"/>
      </rPr>
      <t>●</t>
    </r>
    <r>
      <rPr>
        <b/>
        <sz val="24"/>
        <color rgb="FF5AB28F"/>
        <rFont val="Arial"/>
        <family val="2"/>
      </rPr>
      <t xml:space="preserve"> </t>
    </r>
    <r>
      <rPr>
        <sz val="24"/>
        <rFont val="Arial"/>
        <family val="2"/>
      </rPr>
      <t xml:space="preserve">Los servicios de internet prestados por Corferias requieren tecnologías con </t>
    </r>
    <r>
      <rPr>
        <b/>
        <sz val="24"/>
        <rFont val="Arial"/>
        <family val="2"/>
      </rPr>
      <t>Tarjeta de red de 5 Ghz</t>
    </r>
    <r>
      <rPr>
        <sz val="24"/>
        <rFont val="Arial"/>
        <family val="2"/>
      </rPr>
      <t xml:space="preserve"> y sistema operativo mínimo de Windows 10.
</t>
    </r>
    <r>
      <rPr>
        <sz val="24"/>
        <color rgb="FFC00000"/>
        <rFont val="Arial"/>
        <family val="2"/>
      </rPr>
      <t>●</t>
    </r>
    <r>
      <rPr>
        <sz val="24"/>
        <rFont val="Arial"/>
        <family val="2"/>
      </rPr>
      <t xml:space="preserve"> El servicio de internet WIFI por su naturaleza inalámbrica puede presentar algunas intermitencias en la efectividad de su conexión.
</t>
    </r>
    <r>
      <rPr>
        <sz val="24"/>
        <color rgb="FFC00000"/>
        <rFont val="Arial"/>
        <family val="2"/>
      </rPr>
      <t>●</t>
    </r>
    <r>
      <rPr>
        <sz val="24"/>
        <rFont val="Arial"/>
        <family val="2"/>
      </rPr>
      <t xml:space="preserve"> El servicio de internet cableado aplica para equipos que cuenten con un puerto de </t>
    </r>
    <r>
      <rPr>
        <b/>
        <sz val="24"/>
        <rFont val="Arial"/>
        <family val="2"/>
      </rPr>
      <t>ethernet RJ45</t>
    </r>
    <r>
      <rPr>
        <sz val="24"/>
        <rFont val="Arial"/>
        <family val="2"/>
      </rPr>
      <t xml:space="preserve">.
</t>
    </r>
    <r>
      <rPr>
        <sz val="24"/>
        <color rgb="FFC00000"/>
        <rFont val="Arial"/>
        <family val="2"/>
      </rPr>
      <t>●</t>
    </r>
    <r>
      <rPr>
        <sz val="24"/>
        <rFont val="Arial"/>
        <family val="2"/>
      </rPr>
      <t xml:space="preserve"> El servicio de internet WIFI tiene cobertura dentro de los pabellones, no aplica en áreas libres.</t>
    </r>
  </si>
  <si>
    <r>
      <rPr>
        <b/>
        <sz val="24"/>
        <color rgb="FFC00000"/>
        <rFont val="Arial"/>
        <family val="2"/>
      </rPr>
      <t>●</t>
    </r>
    <r>
      <rPr>
        <b/>
        <sz val="24"/>
        <color rgb="FF5AB28F"/>
        <rFont val="Arial"/>
        <family val="2"/>
      </rPr>
      <t xml:space="preserve"> </t>
    </r>
    <r>
      <rPr>
        <sz val="24"/>
        <rFont val="Arial"/>
        <family val="2"/>
      </rPr>
      <t xml:space="preserve">Los términos y condiciones de </t>
    </r>
    <r>
      <rPr>
        <b/>
        <sz val="24"/>
        <rFont val="Arial"/>
        <family val="2"/>
      </rPr>
      <t xml:space="preserve">CORFERIAS CONECTA </t>
    </r>
    <r>
      <rPr>
        <sz val="24"/>
        <rFont val="Arial"/>
        <family val="2"/>
      </rPr>
      <t>se encuentran publicados en la página web www.corferias.com - Expositores - Servicios para expositores - Corferias Conecta.</t>
    </r>
  </si>
  <si>
    <t>Apreciado cliente, en este formulario podrá encontrar un completo listado con los servicios que Corferias pone a su disposición durante la planificación y desarrollo de la feria y/o evento.</t>
  </si>
  <si>
    <t>VALOR FERIA Y/O EVENTO</t>
  </si>
  <si>
    <t>AGUA AIRE Y GAS</t>
  </si>
  <si>
    <t xml:space="preserve">Aire comprimido para punto con presión máx. de 100 PSI, y caudal máx. 35CFM. </t>
  </si>
  <si>
    <t>Instalación de UN (1) punto de gas propano para UN (1) Equipo (Incluye materiales y mano de obra) (No incluye consumo de gas, este será liquidado a través de un medidor una vez finalice la feria y/o evento)</t>
  </si>
  <si>
    <t>INTENET</t>
  </si>
  <si>
    <r>
      <rPr>
        <b/>
        <sz val="12"/>
        <rFont val="Arial Narrow"/>
        <family val="2"/>
      </rPr>
      <t>Servicio de Internet Cableado</t>
    </r>
    <r>
      <rPr>
        <sz val="12"/>
        <rFont val="Arial Narrow"/>
        <family val="2"/>
      </rPr>
      <t xml:space="preserve"> "PARA UN EQUIPO - DURANTE TODA LA FERIA"
(Debe contar con puerto RJ45) </t>
    </r>
    <r>
      <rPr>
        <b/>
        <sz val="12"/>
        <rFont val="Arial Narrow"/>
        <family val="2"/>
      </rPr>
      <t>Ancho de banda compartido</t>
    </r>
  </si>
  <si>
    <t xml:space="preserve">Conexión para Datafono + Clave de acceso WIFI (Para un equipo durante toda la feria) </t>
  </si>
  <si>
    <t>Servicio de Internet Cableado + Clave de acceso WIFI (Cada uno para un equipo durante toda la feria)</t>
  </si>
  <si>
    <t>REDES</t>
  </si>
  <si>
    <r>
      <rPr>
        <b/>
        <sz val="12"/>
        <rFont val="Arial Narrow"/>
        <family val="2"/>
      </rPr>
      <t>Servicio de VLAN:</t>
    </r>
    <r>
      <rPr>
        <sz val="12"/>
        <rFont val="Arial Narrow"/>
        <family val="2"/>
      </rPr>
      <t xml:space="preserve"> Servicio virtual de red. Permite la conexión de red interna, entre dispositivos en diferentes pabellones del Recinto Ferial. No incluye servicio de Internet, Incluye un punto de red.  </t>
    </r>
    <r>
      <rPr>
        <b/>
        <sz val="12"/>
        <rFont val="Arial Narrow"/>
        <family val="2"/>
      </rPr>
      <t>VALOR FERIA</t>
    </r>
  </si>
  <si>
    <t>Silla Tipo Bar Tapizada Gris</t>
  </si>
  <si>
    <t>Mesa de Oficina Tipo 2 plegable gris</t>
  </si>
  <si>
    <t>Tapete Ferial Tipo Moqueta Liso  m2 + Instalación (Precio</t>
  </si>
  <si>
    <t>Al momento de realizar la solicitud de este servicio, es fundamental visitar el vivero con el objetivo de verificar la disponibilidad y preferencia de los productos.</t>
  </si>
  <si>
    <t>VARIOS</t>
  </si>
  <si>
    <t>Corferias ofrece servicios técnicos adicionales para soluciones de Audio y Video. Se recomienda contactar al área del PLUS para recibir asesoría y cotización antes de proceder con la contratación.</t>
  </si>
  <si>
    <t>DÍA ORDINARIO</t>
  </si>
  <si>
    <t xml:space="preserve"> DÍA DOMINICAL O FESTIVO</t>
  </si>
  <si>
    <t xml:space="preserve">                                                                                                                                                                                                                                                                                                                                                                                                                                                                                                                                                                                                                                                                                                                                                                                                                                                                                                                                                                                                                                                                                                                                                                                                                                                                                                                                                                                                                                                                                                                                                                                                                                                                                                                                                                                                                                                                                                                                                                                                                                                                                                                                                                                                                                                                                                                                                                                                                                                                                                                                                                                                                                                                                                                                                                                                                                                                                                                                                                                                                                                                                                                                                                                                                                                                                                                                                                                                                                                                                                                                                                                                                                                                                                                                                                                                                                                                                                                                                                                                                                                                                                                                                                                                                                                                                                                                                                                                                                                                                                                                                                                                                                                                                                                                                                                                                                                                                                                                                                                                                                                                                                                                                                                                                                                                                                                                                                                                                                                                                                                                                                                                                                                                                                                                                                                                                                                                                                                                                                                                                                                                                                                                                                                                                                                                                                                                                                                                                                                                                                                                                                                                                                                                                                                                                                                                                                                                                                                                                                                                                                                                                                                                                                                                                                                                                                                                                                                                                                                                                                                                                                                                                                                                                                                                                                                                                                                                                                                                                                                                                                                                                                                                                                                                                                                                                                                                                                                                                                                                                                                                                                                                                                                                                                                                                                                                                                                                                                                                                                                                                                                                                                                                                                                                                                                                                                                                                                                                                                                                </t>
  </si>
  <si>
    <t>Brazo Spot Ajustable (150W/110V)</t>
  </si>
  <si>
    <t>Mesa Centro Cuadrada doble nivel (Blanco) (50cm x 60cm x 60)</t>
  </si>
  <si>
    <t>Instalación trifásica (Regleta plástica, consumo hasta 4KW/208V)</t>
  </si>
  <si>
    <t>Reflector Led (50W- mltv)</t>
  </si>
  <si>
    <t>Extensión – tomacorriente doble con polo a tierra (1500W/110V) Máx. 6mts No incluye electricidad</t>
  </si>
  <si>
    <t>Lavaplatos autónomo</t>
  </si>
  <si>
    <t>Brazo Mecánico por fracción de 15 min (Solo para primer nivel)</t>
  </si>
  <si>
    <t>Brazo Mecánico por fracción de 30 min (Solo para primer nivel)</t>
  </si>
  <si>
    <t>Brazo Mecánico por fracción de 60 min (Solo para primer nivel)</t>
  </si>
  <si>
    <t>Plataforma Tijera eléctrica por fracción 1 hora (Uso para segundos niveles)</t>
  </si>
  <si>
    <t>Truss metro lineal + instalación + brazo mecánico</t>
  </si>
  <si>
    <t xml:space="preserve">Clave de acceso para la Red WIFI "PARA UN EQUIPO - DURANTE TODA LA FERIA"(Incluye el servicio de navegación en Internet básico para consulta de correos y redes sociales) </t>
  </si>
  <si>
    <t>Internet Dedicado: Si requiere conexión banda ancha para diferentes servicios o redes locales, contáctese con el área del PLUS de Corferias para brindarle asesoría y cotización.</t>
  </si>
  <si>
    <t>Instalación Punto de Red: Incluye un cable UTP por punto, equipos de comunicación necesarios para la conexión de red (En caso de ser necesarios en calidad de préstamo), asesoría para el diseño de red). No incluye servicio de Internet.</t>
  </si>
  <si>
    <t>Extensión LAN, servicio virtual para extensión de red externa dentro del recinto ferial en cualquier ubicación, incluye punto de red para poder extender internet de terceros, no incluye internet</t>
  </si>
  <si>
    <t>Mesa plegable plástico + 2 sillas interlocutoras negras</t>
  </si>
  <si>
    <t>Mesa alta Daysa + 2 sillas neumáticas altas Marsella</t>
  </si>
  <si>
    <t>Mesa estándar Lotus vidrio + 2 sillas tipo huevo</t>
  </si>
  <si>
    <t>Silla estándar Suiza (48cm x 46cm x 45cm)</t>
  </si>
  <si>
    <t>Silla estándar Tipo Huevo Negra (48cm x 46cm x 45cm)</t>
  </si>
  <si>
    <t>Silla estándar Tipo Huevo (48cm x 46cm x 45cm)</t>
  </si>
  <si>
    <t>Silla Neumática alta Versalles (80cm x 40 cm x 40cm</t>
  </si>
  <si>
    <t>Silla Nórdica Tapizada Azul</t>
  </si>
  <si>
    <t>Silla Nórdica Tapizada Gris</t>
  </si>
  <si>
    <t>Vitrina Mostrador Tipo 2 1E (Nácar) (92cm x 90 cm x 40cm)</t>
  </si>
  <si>
    <t>Mesa estándar Daysa (76cm x 60cm)</t>
  </si>
  <si>
    <t>Mesa estándar Lotus (70cm x 64cm x 81cm)</t>
  </si>
  <si>
    <t>Puff estándar cuadrado (43cm x 43cm x 43cm)</t>
  </si>
  <si>
    <t>Sofá Toronto 3 cuerpos (88cm x 173cm x 80cm)</t>
  </si>
  <si>
    <t>Poltrona Confort estática gris</t>
  </si>
  <si>
    <t>Papelera plástica negra</t>
  </si>
  <si>
    <t>Planta + matera (Pequeña)</t>
  </si>
  <si>
    <t>Planta + matera (Mediana)</t>
  </si>
  <si>
    <t>Consola de Audio Análoga de 4CH (Se Requiere Operario)</t>
  </si>
  <si>
    <t>Consola de Audio Análoga de 8CH (Se Requiere Operario)</t>
  </si>
  <si>
    <t>Consola de Audio Análoga de 16CH (Se Requiere Operario)</t>
  </si>
  <si>
    <t xml:space="preserve">Micrófono alámbrico (Incluye cable XLR, no incluye instalación) </t>
  </si>
  <si>
    <t xml:space="preserve">Micrófono Country Man (Incluye Receptor de señal / cable XLR / 2 baterías AA, no incluye instalación) </t>
  </si>
  <si>
    <t>Sonido de 1 a 50 Pax (Incluye 1 cabina activa / 1 Micrófono alámbrico / cable XLR / 1 trípodes) (No incluye operario permanente)</t>
  </si>
  <si>
    <t>Sonido de 50 a 100 Pax (Incluye 2 cabinas activas / 1 Micrófono alámbrico / cable XLR / 2 trípodes) (No incluye operario permanente)</t>
  </si>
  <si>
    <t>Sonido de 100 a 200 Pax (Incluye 2 cabinas activas / 2 Micrófono alámbrico / 2 cables XLR / 4 trípodes) (No incluye operario permanente)</t>
  </si>
  <si>
    <t xml:space="preserve">Técnico Audiovisual de soporte y apoyo (valor hasta por 8 horas) </t>
  </si>
  <si>
    <t>Hora adicional de personal después de 8 horas (diurno, nocturno, festivo diurno, festivo nocturno)</t>
  </si>
  <si>
    <t>Tablet táctil 10" RAM:1GB / Conectividad: 3G / Sistema Operativo Android 9.0</t>
  </si>
  <si>
    <t>Computador portátil de 14" sistema operativo Windows 10, tarjeta RAM de 4GB, DD 256GB</t>
  </si>
  <si>
    <t>Impresora Láser Blanco y Negro (con 1 tóner)</t>
  </si>
  <si>
    <t xml:space="preserve">Servicio de Aseo Permanente 8 horas - 1 Operario de aseo día ordinario </t>
  </si>
  <si>
    <t>Servicio de Aseo Permanente 8 horas - 1 Operario de aseo día festivo</t>
  </si>
  <si>
    <t>Corferias Conecta APP (incluye el internet para un equipo)</t>
  </si>
  <si>
    <t>Corferias Conecta APP + Tablet con internet</t>
  </si>
  <si>
    <r>
      <rPr>
        <sz val="11"/>
        <color rgb="FFC00000"/>
        <rFont val="Arial"/>
        <family val="2"/>
      </rPr>
      <t>●</t>
    </r>
    <r>
      <rPr>
        <sz val="11"/>
        <color rgb="FF5AB28F"/>
        <rFont val="Arial"/>
        <family val="2"/>
      </rPr>
      <t xml:space="preserve"> </t>
    </r>
    <r>
      <rPr>
        <sz val="11"/>
        <rFont val="Arial"/>
        <family val="2"/>
      </rPr>
      <t xml:space="preserve">Para su comodidad, le recomendamos realizar el pago al menos </t>
    </r>
    <r>
      <rPr>
        <b/>
        <sz val="11"/>
        <rFont val="Arial"/>
        <family val="2"/>
      </rPr>
      <t>5 días antes</t>
    </r>
    <r>
      <rPr>
        <sz val="11"/>
        <rFont val="Arial"/>
        <family val="2"/>
      </rPr>
      <t xml:space="preserve"> del inicio del montaje de la feria.
</t>
    </r>
    <r>
      <rPr>
        <sz val="11"/>
        <color rgb="FFC00000"/>
        <rFont val="Arial"/>
        <family val="2"/>
      </rPr>
      <t>●</t>
    </r>
    <r>
      <rPr>
        <sz val="11"/>
        <rFont val="Arial"/>
        <family val="2"/>
      </rPr>
      <t xml:space="preserve"> Los servicios facturados hasta las 2:00 p.m. del último día de montaje serán instalados ese día.
</t>
    </r>
    <r>
      <rPr>
        <sz val="11"/>
        <color rgb="FFC00000"/>
        <rFont val="Arial"/>
        <family val="2"/>
      </rPr>
      <t>●</t>
    </r>
    <r>
      <rPr>
        <sz val="11"/>
        <rFont val="Arial"/>
        <family val="2"/>
      </rPr>
      <t xml:space="preserve"> Los servicios facturados a partir de las 2:00 p.m. del último día de montaje serán instalados máximo en 4 horas hábiles (8:00 a.m. - 5:00p.m.)
</t>
    </r>
    <r>
      <rPr>
        <sz val="11"/>
        <color rgb="FFC00000"/>
        <rFont val="Arial"/>
        <family val="2"/>
      </rPr>
      <t>●</t>
    </r>
    <r>
      <rPr>
        <sz val="11"/>
        <rFont val="Arial"/>
        <family val="2"/>
      </rPr>
      <t xml:space="preserve"> Los servicios facturados el primer día de feria o durante la feria, tienen un tiempo de espera máximo de 4 horas hábiles (8:00 a.m. - 5:00p.m.)</t>
    </r>
  </si>
  <si>
    <r>
      <rPr>
        <sz val="24"/>
        <color rgb="FFC00000"/>
        <rFont val="Arial"/>
        <family val="2"/>
      </rPr>
      <t>●</t>
    </r>
    <r>
      <rPr>
        <sz val="24"/>
        <color rgb="FF5AB28F"/>
        <rFont val="Arial"/>
        <family val="2"/>
      </rPr>
      <t xml:space="preserve"> </t>
    </r>
    <r>
      <rPr>
        <sz val="24"/>
        <rFont val="Arial"/>
        <family val="2"/>
      </rPr>
      <t xml:space="preserve">Para su comodidad, le recomendamos realizar el pago al menos </t>
    </r>
    <r>
      <rPr>
        <b/>
        <sz val="24"/>
        <rFont val="Arial"/>
        <family val="2"/>
      </rPr>
      <t>5 días antes</t>
    </r>
    <r>
      <rPr>
        <sz val="24"/>
        <rFont val="Arial"/>
        <family val="2"/>
      </rPr>
      <t xml:space="preserve"> del inicio del montaje de la feria.
</t>
    </r>
    <r>
      <rPr>
        <sz val="24"/>
        <color rgb="FFC00000"/>
        <rFont val="Arial"/>
        <family val="2"/>
      </rPr>
      <t>●</t>
    </r>
    <r>
      <rPr>
        <sz val="24"/>
        <rFont val="Arial"/>
        <family val="2"/>
      </rPr>
      <t xml:space="preserve"> Los servicios facturados hasta las 2:00 p.m. del último día de montaje serán instalados ese día.
</t>
    </r>
    <r>
      <rPr>
        <sz val="24"/>
        <color rgb="FFC00000"/>
        <rFont val="Arial"/>
        <family val="2"/>
      </rPr>
      <t>●</t>
    </r>
    <r>
      <rPr>
        <sz val="24"/>
        <rFont val="Arial"/>
        <family val="2"/>
      </rPr>
      <t xml:space="preserve"> Los servicios facturados a partir de las 2:00 p.m. del último día de montaje serán instalados máximo en 4 horas hábiles (8:00 a.m. - 5:00p.m.)
</t>
    </r>
    <r>
      <rPr>
        <sz val="24"/>
        <color rgb="FFC00000"/>
        <rFont val="Arial"/>
        <family val="2"/>
      </rPr>
      <t>●</t>
    </r>
    <r>
      <rPr>
        <sz val="24"/>
        <rFont val="Arial"/>
        <family val="2"/>
      </rPr>
      <t xml:space="preserve"> Los servicios facturados el primer día de feria o durante la feria, tienen un tiempo de espera máximo de 4 horas hábiles (8:00 a.m. - 5:00p.m.)</t>
    </r>
  </si>
  <si>
    <r>
      <rPr>
        <sz val="24"/>
        <color rgb="FFC00000"/>
        <rFont val="Arial"/>
        <family val="2"/>
      </rPr>
      <t xml:space="preserve">● </t>
    </r>
    <r>
      <rPr>
        <sz val="24"/>
        <rFont val="Arial"/>
        <family val="2"/>
      </rPr>
      <t xml:space="preserve">La </t>
    </r>
    <r>
      <rPr>
        <b/>
        <sz val="24"/>
        <rFont val="Arial"/>
        <family val="2"/>
      </rPr>
      <t>cantidad</t>
    </r>
    <r>
      <rPr>
        <sz val="24"/>
        <rFont val="Arial"/>
        <family val="2"/>
      </rPr>
      <t xml:space="preserve"> de servicios que desea contratar, teniendo en cuenta las dimensiones de su stand.
</t>
    </r>
    <r>
      <rPr>
        <sz val="24"/>
        <color rgb="FFC00000"/>
        <rFont val="Arial"/>
        <family val="2"/>
      </rPr>
      <t>●</t>
    </r>
    <r>
      <rPr>
        <sz val="24"/>
        <rFont val="Arial"/>
        <family val="2"/>
      </rPr>
      <t xml:space="preserve"> La </t>
    </r>
    <r>
      <rPr>
        <b/>
        <sz val="24"/>
        <rFont val="Arial"/>
        <family val="2"/>
      </rPr>
      <t xml:space="preserve">viabilidad </t>
    </r>
    <r>
      <rPr>
        <sz val="24"/>
        <rFont val="Arial"/>
        <family val="2"/>
      </rPr>
      <t>de la instalación de los servicios y/o el inventario disponible con el área de servicios PLUS.</t>
    </r>
  </si>
  <si>
    <r>
      <rPr>
        <sz val="24"/>
        <color rgb="FFC00000"/>
        <rFont val="Arial"/>
        <family val="2"/>
      </rPr>
      <t>●</t>
    </r>
    <r>
      <rPr>
        <sz val="24"/>
        <rFont val="Arial"/>
        <family val="2"/>
      </rPr>
      <t xml:space="preserve"> Recuerde que la instalación de agua, desagüe, gas, aire comprimido y electricidad, se hacen según especificaciones y soporte técnico de Corferias y después de facturados.
</t>
    </r>
    <r>
      <rPr>
        <sz val="24"/>
        <color rgb="FFC00000"/>
        <rFont val="Arial"/>
        <family val="2"/>
      </rPr>
      <t>●</t>
    </r>
    <r>
      <rPr>
        <sz val="24"/>
        <rFont val="Arial"/>
        <family val="2"/>
      </rPr>
      <t xml:space="preserve"> Recuerde que la instalación de aire comprimido se habilita máximo 2 días antes de iniciar la feria.
</t>
    </r>
    <r>
      <rPr>
        <sz val="24"/>
        <color rgb="FFC00000"/>
        <rFont val="Arial"/>
        <family val="2"/>
      </rPr>
      <t>●</t>
    </r>
    <r>
      <rPr>
        <sz val="24"/>
        <rFont val="Arial"/>
        <family val="2"/>
      </rPr>
      <t xml:space="preserve"> La instalación de los servicios técnicos se debe realizar antes de la disposición y/o construcción de pisos o estructuras propias.</t>
    </r>
  </si>
  <si>
    <r>
      <rPr>
        <sz val="24"/>
        <color rgb="FFC00000"/>
        <rFont val="Arial"/>
        <family val="2"/>
      </rPr>
      <t>●</t>
    </r>
    <r>
      <rPr>
        <sz val="24"/>
        <color theme="1"/>
        <rFont val="Arial"/>
        <family val="2"/>
      </rPr>
      <t xml:space="preserve">  Para asegurar la protección de los equipos eléctricos, el expositor debe proporcionar un estabilizador de voltaje o supresor de picos; de esta manera se previenen posibles daños. Corferias no será responsable por inconvenientes relacionados con este aspecto.
</t>
    </r>
    <r>
      <rPr>
        <sz val="24"/>
        <color rgb="FFC00000"/>
        <rFont val="Arial"/>
        <family val="2"/>
      </rPr>
      <t>●</t>
    </r>
    <r>
      <rPr>
        <sz val="24"/>
        <color theme="1"/>
        <rFont val="Arial"/>
        <family val="2"/>
      </rPr>
      <t xml:space="preserve">  El voltaje y kilovatio suministrado es de 110V/3KW en monofásica y 208V/4KW en trifásica, (con un rango de máximo 5%), las dos con una frecuencia de 60 Hz. ​ 
</t>
    </r>
    <r>
      <rPr>
        <sz val="24"/>
        <color rgb="FFC00000"/>
        <rFont val="Arial"/>
        <family val="2"/>
      </rPr>
      <t>●</t>
    </r>
    <r>
      <rPr>
        <sz val="24"/>
        <color theme="1"/>
        <rFont val="Arial"/>
        <family val="2"/>
      </rPr>
      <t xml:space="preserve">  Las instalaciones trifásicas se entregan en regleta plástica, el expositor es el encargado de distribuir la energía y llevarla  hasta sus equipos. ​ 
</t>
    </r>
    <r>
      <rPr>
        <sz val="24"/>
        <color rgb="FFC00000"/>
        <rFont val="Arial"/>
        <family val="2"/>
      </rPr>
      <t>●</t>
    </r>
    <r>
      <rPr>
        <sz val="24"/>
        <color theme="1"/>
        <rFont val="Arial"/>
        <family val="2"/>
      </rPr>
      <t xml:space="preserve">  La extensión tomacorriente no incluye electricidad. ​ 
</t>
    </r>
    <r>
      <rPr>
        <sz val="24"/>
        <color rgb="FFC00000"/>
        <rFont val="Arial"/>
        <family val="2"/>
      </rPr>
      <t>●</t>
    </r>
    <r>
      <rPr>
        <sz val="24"/>
        <color rgb="FF5AB28F"/>
        <rFont val="Arial"/>
        <family val="2"/>
      </rPr>
      <t xml:space="preserve">  </t>
    </r>
    <r>
      <rPr>
        <sz val="24"/>
        <color theme="1"/>
        <rFont val="Arial"/>
        <family val="2"/>
      </rPr>
      <t xml:space="preserve">El fluido eléctrico se deshabilita al cierre del pabellón. Si requiere servicio continuo de 24 horas para el suministro a frigoríficos, máquinas u otros equipos, le agradecemos informar de manera oportuna al supervisor del pabellón o al PLUS.
</t>
    </r>
    <r>
      <rPr>
        <sz val="24"/>
        <color rgb="FFC00000"/>
        <rFont val="Arial"/>
        <family val="2"/>
      </rPr>
      <t>●</t>
    </r>
    <r>
      <rPr>
        <sz val="24"/>
        <color theme="1"/>
        <rFont val="Arial"/>
        <family val="2"/>
      </rPr>
      <t xml:space="preserve"> Para garantizar el correcto funcionamiento del sistema eléctrico, le recomendamos no sobrecargar las tomas de corriente, respetando la capacidad de kilovatios disponible. Verifique los watts de los equipos que utilizará en su stand, de este modo, podrá evitar inconvenientes, ya que los daños ocasionados por sobrecarga serán responsabilidad del expositor o la empresa encargada del montaje. </t>
    </r>
    <r>
      <rPr>
        <sz val="24"/>
        <rFont val="Arial"/>
        <family val="2"/>
      </rPr>
      <t xml:space="preserve">
</t>
    </r>
    <r>
      <rPr>
        <sz val="24"/>
        <color rgb="FFC00000"/>
        <rFont val="Arial"/>
        <family val="2"/>
      </rPr>
      <t>●</t>
    </r>
    <r>
      <rPr>
        <sz val="24"/>
        <rFont val="Arial"/>
        <family val="2"/>
      </rPr>
      <t xml:space="preserve"> El valor aproximado del consumo eléctrico puede ser calculado teniendo en cuenta la información de la ficha técnica del equipo.</t>
    </r>
  </si>
  <si>
    <t>Este servicio cuenta con una conexión simétrica y protocolo DHCP que permite una navegación compleja, servicios de streaming y aplicaciones en línea, para este servicio se destina una cantidad específica de megas, a partir de 5MB, de acuerdo a con necesidades de los expositores.</t>
  </si>
  <si>
    <r>
      <rPr>
        <sz val="24"/>
        <color rgb="FFC00000"/>
        <rFont val="Arial"/>
        <family val="2"/>
      </rPr>
      <t xml:space="preserve">● </t>
    </r>
    <r>
      <rPr>
        <sz val="24"/>
        <color rgb="FF000000"/>
        <rFont val="Arial"/>
        <family val="2"/>
      </rPr>
      <t xml:space="preserve">Las </t>
    </r>
    <r>
      <rPr>
        <b/>
        <sz val="24"/>
        <color rgb="FF000000"/>
        <rFont val="Arial"/>
        <family val="2"/>
      </rPr>
      <t>CONDICIONES DE USO</t>
    </r>
    <r>
      <rPr>
        <sz val="24"/>
        <color rgb="FF000000"/>
        <rFont val="Arial"/>
        <family val="2"/>
      </rPr>
      <t xml:space="preserve"> de los parqueaderos se encuentran debidamente publicadas en los mismos.
</t>
    </r>
    <r>
      <rPr>
        <sz val="24"/>
        <color rgb="FFC00000"/>
        <rFont val="Arial"/>
        <family val="2"/>
      </rPr>
      <t>●</t>
    </r>
    <r>
      <rPr>
        <sz val="24"/>
        <color rgb="FF000000"/>
        <rFont val="Arial"/>
        <family val="2"/>
      </rPr>
      <t xml:space="preserve"> En caso de pérdida de la tarjeta, le solicitamos informar al personal del parqueadero y realizar el pago correspondiente en las cajas de este, por un valor equivalente a ½ SMDLV.
</t>
    </r>
    <r>
      <rPr>
        <sz val="24"/>
        <color rgb="FFC00000"/>
        <rFont val="Arial"/>
        <family val="2"/>
      </rPr>
      <t>●</t>
    </r>
    <r>
      <rPr>
        <sz val="24"/>
        <color rgb="FF000000"/>
        <rFont val="Arial"/>
        <family val="2"/>
      </rPr>
      <t xml:space="preserve"> Es requisito indispensable colocar la tarjeta en el lector de la talanquera para permitir su ascenso en cada ingreso y salida del vehículo. Le solicitamos abstenerse de oprimir el botón que genera el ticket de cobro, ya que este está destinado exclusivamente al público en general.
</t>
    </r>
    <r>
      <rPr>
        <sz val="24"/>
        <color rgb="FFC00000"/>
        <rFont val="Arial"/>
        <family val="2"/>
      </rPr>
      <t>●</t>
    </r>
    <r>
      <rPr>
        <sz val="24"/>
        <color rgb="FF000000"/>
        <rFont val="Arial"/>
        <family val="2"/>
      </rPr>
      <t xml:space="preserve"> Si llega a presentar alguna novedad con la tarjeta, se deberá reportar de inmediato con el líder de parqueaderos quien le brindará una solución.
</t>
    </r>
    <r>
      <rPr>
        <sz val="24"/>
        <color rgb="FFC00000"/>
        <rFont val="Arial"/>
        <family val="2"/>
      </rPr>
      <t xml:space="preserve">● </t>
    </r>
    <r>
      <rPr>
        <sz val="24"/>
        <rFont val="Arial"/>
        <family val="2"/>
      </rPr>
      <t>Esta tarjeta le da derecho al expositor a un cupo de parqueadero, durante el desarrollo de la Feria o Evento.</t>
    </r>
    <r>
      <rPr>
        <sz val="24"/>
        <color rgb="FF000000"/>
        <rFont val="Arial"/>
        <family val="2"/>
      </rPr>
      <t xml:space="preserve">
</t>
    </r>
    <r>
      <rPr>
        <sz val="24"/>
        <color rgb="FFC00000"/>
        <rFont val="Arial"/>
        <family val="2"/>
      </rPr>
      <t>●</t>
    </r>
    <r>
      <rPr>
        <sz val="24"/>
        <color rgb="FF000000"/>
        <rFont val="Arial"/>
        <family val="2"/>
      </rPr>
      <t xml:space="preserve"> La validez de la tarjeta de parqueadero dará inicio al día siguiente de la compra. En caso de que la tarjeta sea adquirida durante la ejecución de la feria y/o evento, el expositor podrá solicitar al cajero del Plus el sello respectivo en el tiquete de entrada, el cual deberá presentar en las cajas del parqueadero para homologar el beneficio de la tarjeta por una única vez.</t>
    </r>
  </si>
  <si>
    <t>Este servicio cuenta con una conexión simétrica y protocolo DHCP que permite una navegación compleja, servicios de streaming y aplicaciones en línea, para este servicio se destina una cantidad específica de megas, a partir de 5MB, de acuerdo con las necesidades de los expositores.</t>
  </si>
  <si>
    <r>
      <rPr>
        <sz val="11"/>
        <color rgb="FFC00000"/>
        <rFont val="Arial"/>
        <family val="2"/>
      </rPr>
      <t xml:space="preserve">● </t>
    </r>
    <r>
      <rPr>
        <sz val="11"/>
        <rFont val="Arial"/>
        <family val="2"/>
      </rPr>
      <t xml:space="preserve">La </t>
    </r>
    <r>
      <rPr>
        <b/>
        <sz val="11"/>
        <rFont val="Arial"/>
        <family val="2"/>
      </rPr>
      <t>cantidad</t>
    </r>
    <r>
      <rPr>
        <sz val="11"/>
        <rFont val="Arial"/>
        <family val="2"/>
      </rPr>
      <t xml:space="preserve"> de servicios que desea contratar, teniendo en cuenta las dimensiones de su stand.
</t>
    </r>
    <r>
      <rPr>
        <sz val="11"/>
        <color rgb="FFC00000"/>
        <rFont val="Arial"/>
        <family val="2"/>
      </rPr>
      <t>●</t>
    </r>
    <r>
      <rPr>
        <sz val="11"/>
        <rFont val="Arial"/>
        <family val="2"/>
      </rPr>
      <t xml:space="preserve"> La </t>
    </r>
    <r>
      <rPr>
        <b/>
        <sz val="11"/>
        <rFont val="Arial"/>
        <family val="2"/>
      </rPr>
      <t xml:space="preserve">viabilidad </t>
    </r>
    <r>
      <rPr>
        <sz val="11"/>
        <rFont val="Arial"/>
        <family val="2"/>
      </rPr>
      <t>de la instalación de los servicios y/o el inventario disponible con el área de servicios PLUS.</t>
    </r>
  </si>
  <si>
    <r>
      <rPr>
        <sz val="11"/>
        <color rgb="FFC00000"/>
        <rFont val="Arial"/>
        <family val="2"/>
      </rPr>
      <t>●</t>
    </r>
    <r>
      <rPr>
        <sz val="11"/>
        <rFont val="Arial"/>
        <family val="2"/>
      </rPr>
      <t xml:space="preserve"> Recuerde que la instalación de agua, desagüe, gas, aire comprimido y electricidad, se hacen según especificaciones y soporte técnico de Corferias y después de facturados.
</t>
    </r>
    <r>
      <rPr>
        <sz val="11"/>
        <color rgb="FFC00000"/>
        <rFont val="Arial"/>
        <family val="2"/>
      </rPr>
      <t>●</t>
    </r>
    <r>
      <rPr>
        <sz val="11"/>
        <rFont val="Arial"/>
        <family val="2"/>
      </rPr>
      <t xml:space="preserve"> Recuerde que la instalación de aire comprimido se habilita máximo 2 días antes de iniciar la feria.
</t>
    </r>
    <r>
      <rPr>
        <sz val="11"/>
        <color rgb="FFC00000"/>
        <rFont val="Arial"/>
        <family val="2"/>
      </rPr>
      <t>●</t>
    </r>
    <r>
      <rPr>
        <sz val="11"/>
        <rFont val="Arial"/>
        <family val="2"/>
      </rPr>
      <t xml:space="preserve"> La instalación de los servicios técnicos se debe realizar antes de la disposición y/o construcción de pisos o estructuras propias.</t>
    </r>
  </si>
  <si>
    <r>
      <rPr>
        <sz val="11"/>
        <color rgb="FFC00000"/>
        <rFont val="Arial"/>
        <family val="2"/>
      </rPr>
      <t>●</t>
    </r>
    <r>
      <rPr>
        <sz val="11"/>
        <color theme="1"/>
        <rFont val="Arial"/>
        <family val="2"/>
      </rPr>
      <t xml:space="preserve">  Para asegurar la protección de los equipos eléctricos, el expositor debe proporcionar un estabilizador de voltaje o supresor de picos; de esta manera se previenen posibles daños. Corferias no será responsable por inconvenientes relacionados con este aspecto.
</t>
    </r>
    <r>
      <rPr>
        <sz val="11"/>
        <color rgb="FFC00000"/>
        <rFont val="Arial"/>
        <family val="2"/>
      </rPr>
      <t>●</t>
    </r>
    <r>
      <rPr>
        <sz val="11"/>
        <color theme="1"/>
        <rFont val="Arial"/>
        <family val="2"/>
      </rPr>
      <t xml:space="preserve">  El voltaje y kilovatio suministrado es de 110V/3KW en monofásica y 208V/4KW en trifásica, (con un rango de máximo 5%), las dos con una frecuencia de 60 Hz. ​ 
</t>
    </r>
    <r>
      <rPr>
        <sz val="11"/>
        <color rgb="FFC00000"/>
        <rFont val="Arial"/>
        <family val="2"/>
      </rPr>
      <t>●</t>
    </r>
    <r>
      <rPr>
        <sz val="11"/>
        <color theme="1"/>
        <rFont val="Arial"/>
        <family val="2"/>
      </rPr>
      <t xml:space="preserve">  Las instalaciones trifásicas se entregan en regleta plástica, el expositor es el encargado de distribuir la energía y llevarla  hasta sus equipos. ​ 
</t>
    </r>
    <r>
      <rPr>
        <sz val="11"/>
        <color rgb="FFC00000"/>
        <rFont val="Arial"/>
        <family val="2"/>
      </rPr>
      <t>●</t>
    </r>
    <r>
      <rPr>
        <sz val="11"/>
        <color theme="1"/>
        <rFont val="Arial"/>
        <family val="2"/>
      </rPr>
      <t xml:space="preserve">  La extensión tomacorriente no incluye electricidad. ​ 
</t>
    </r>
    <r>
      <rPr>
        <sz val="11"/>
        <color rgb="FFC00000"/>
        <rFont val="Arial"/>
        <family val="2"/>
      </rPr>
      <t>●</t>
    </r>
    <r>
      <rPr>
        <sz val="11"/>
        <color rgb="FF5AB28F"/>
        <rFont val="Arial"/>
        <family val="2"/>
      </rPr>
      <t xml:space="preserve">  </t>
    </r>
    <r>
      <rPr>
        <sz val="11"/>
        <color theme="1"/>
        <rFont val="Arial"/>
        <family val="2"/>
      </rPr>
      <t xml:space="preserve">El fluido eléctrico se deshabilita al cierre del pabellón. Si requiere servicio continuo de 24 horas para el suministro a frigoríficos, máquinas u otros equipos, le agradecemos informar de manera oportuna al supervisor del pabellón o al PLUS.
</t>
    </r>
    <r>
      <rPr>
        <sz val="11"/>
        <color rgb="FFC00000"/>
        <rFont val="Arial"/>
        <family val="2"/>
      </rPr>
      <t>●</t>
    </r>
    <r>
      <rPr>
        <sz val="11"/>
        <color theme="1"/>
        <rFont val="Arial"/>
        <family val="2"/>
      </rPr>
      <t xml:space="preserve"> Para garantizar el correcto funcionamiento del sistema eléctrico, le recomendamos no sobrecargar las tomas de corriente, respetando la capacidad de kilovatios disponible. Verifique los watts de los equipos que utilizará en su stand, de este modo, podrá evitar inconvenientes, ya que los daños ocasionados por sobrecarga serán responsabilidad del expositor o la empresa encargada del montaje. </t>
    </r>
    <r>
      <rPr>
        <sz val="11"/>
        <rFont val="Arial"/>
        <family val="2"/>
      </rPr>
      <t xml:space="preserve">
</t>
    </r>
    <r>
      <rPr>
        <sz val="11"/>
        <color rgb="FFC00000"/>
        <rFont val="Arial"/>
        <family val="2"/>
      </rPr>
      <t>●</t>
    </r>
    <r>
      <rPr>
        <sz val="11"/>
        <rFont val="Arial"/>
        <family val="2"/>
      </rPr>
      <t xml:space="preserve"> El valor aproximado del consumo eléctrico puede ser calculado teniendo en cuenta la información de la ficha técnica del equipo.</t>
    </r>
  </si>
  <si>
    <r>
      <rPr>
        <sz val="11"/>
        <color rgb="FFC00000"/>
        <rFont val="Arial"/>
        <family val="2"/>
      </rPr>
      <t>●</t>
    </r>
    <r>
      <rPr>
        <sz val="11"/>
        <color rgb="FF000000"/>
        <rFont val="Arial"/>
        <family val="2"/>
      </rPr>
      <t xml:space="preserve"> Las </t>
    </r>
    <r>
      <rPr>
        <b/>
        <sz val="11"/>
        <color rgb="FF000000"/>
        <rFont val="Arial"/>
        <family val="2"/>
      </rPr>
      <t>CONDICIONES DE USO</t>
    </r>
    <r>
      <rPr>
        <sz val="11"/>
        <color rgb="FF000000"/>
        <rFont val="Arial"/>
        <family val="2"/>
      </rPr>
      <t xml:space="preserve"> de los parqueaderos se encuentran debidamente publicadas en los mismos.
</t>
    </r>
    <r>
      <rPr>
        <sz val="11"/>
        <color rgb="FFC00000"/>
        <rFont val="Arial"/>
        <family val="2"/>
      </rPr>
      <t>●</t>
    </r>
    <r>
      <rPr>
        <sz val="11"/>
        <color rgb="FF000000"/>
        <rFont val="Arial"/>
        <family val="2"/>
      </rPr>
      <t xml:space="preserve"> En caso de pérdida de la tarjeta, le solicitamos informar al personal del parqueadero y realizar el pago correspondiente en las cajas del mismo, por un valor equivalente a ½ SMDLV
</t>
    </r>
    <r>
      <rPr>
        <sz val="11"/>
        <color rgb="FFC00000"/>
        <rFont val="Arial"/>
        <family val="2"/>
      </rPr>
      <t>●</t>
    </r>
    <r>
      <rPr>
        <sz val="11"/>
        <color rgb="FF000000"/>
        <rFont val="Arial"/>
        <family val="2"/>
      </rPr>
      <t xml:space="preserve"> Es requisito indispensable colocar la tarjeta en el lector de la talanquera para permitir su ascenso en cada ingreso y salida del vehículo. Le solicitamos abstenerse de oprimir el botón que genera el ticket de cobro, ya que este está destinado exclusivamente al público en general.
</t>
    </r>
    <r>
      <rPr>
        <sz val="11"/>
        <color rgb="FFC00000"/>
        <rFont val="Arial"/>
        <family val="2"/>
      </rPr>
      <t>●</t>
    </r>
    <r>
      <rPr>
        <sz val="11"/>
        <color rgb="FF000000"/>
        <rFont val="Arial"/>
        <family val="2"/>
      </rPr>
      <t xml:space="preserve"> Si llega a presentar alguna novedad con la tarjeta, se deberá reportar de inmediato con el líder de parqueaderos quien le brindará una solución.
</t>
    </r>
    <r>
      <rPr>
        <sz val="11"/>
        <color rgb="FFC00000"/>
        <rFont val="Arial"/>
        <family val="2"/>
      </rPr>
      <t xml:space="preserve">● </t>
    </r>
    <r>
      <rPr>
        <sz val="11"/>
        <rFont val="Arial"/>
        <family val="2"/>
      </rPr>
      <t>Esta tarjeta le da derecho al expositor a un cupo de parqueadero, durante el desarrollo de la Feria o Evento.</t>
    </r>
    <r>
      <rPr>
        <sz val="11"/>
        <color rgb="FF000000"/>
        <rFont val="Arial"/>
        <family val="2"/>
      </rPr>
      <t xml:space="preserve">
</t>
    </r>
    <r>
      <rPr>
        <sz val="11"/>
        <color rgb="FFC00000"/>
        <rFont val="Arial"/>
        <family val="2"/>
      </rPr>
      <t>●</t>
    </r>
    <r>
      <rPr>
        <sz val="11"/>
        <color rgb="FF000000"/>
        <rFont val="Arial"/>
        <family val="2"/>
      </rPr>
      <t xml:space="preserve"> La validez de la tarjeta de parqueadero dará inicio al día siguiente de la compra. En caso de que la tarjeta sea adquirida durante la ejecución de la feria y/o evento, el expositor podrá solicitar al cajero del Plus el sello respectivo en el tiquete de entrada, el cual deberá presentar en las cajas del parqueadero para homologar el beneficio de la tarjeta por una única vez.</t>
    </r>
  </si>
  <si>
    <r>
      <rPr>
        <sz val="12"/>
        <color rgb="FF003A74"/>
        <rFont val="Arial Narrow"/>
        <family val="2"/>
      </rPr>
      <t>●</t>
    </r>
    <r>
      <rPr>
        <sz val="12"/>
        <color rgb="FF000000"/>
        <rFont val="Arial Narrow"/>
        <family val="2"/>
      </rPr>
      <t xml:space="preserve"> Servicio para ferias con contenido profesional que permite la captura de los datos de contacto registrados por los visitantes.
</t>
    </r>
    <r>
      <rPr>
        <sz val="12"/>
        <color rgb="FF003A74"/>
        <rFont val="Arial Narrow"/>
        <family val="2"/>
      </rPr>
      <t>●</t>
    </r>
    <r>
      <rPr>
        <sz val="12"/>
        <color rgb="FF000000"/>
        <rFont val="Arial Narrow"/>
        <family val="2"/>
      </rPr>
      <t xml:space="preserve"> El internet configurado en la Tablet es para el uso exclusivo de la aplicación (No es de navegación).
</t>
    </r>
    <r>
      <rPr>
        <sz val="12"/>
        <color rgb="FF003A74"/>
        <rFont val="Arial Narrow"/>
        <family val="2"/>
      </rPr>
      <t>●</t>
    </r>
    <r>
      <rPr>
        <sz val="12"/>
        <color rgb="FF000000"/>
        <rFont val="Arial Narrow"/>
        <family val="2"/>
      </rPr>
      <t xml:space="preserve"> Consulte términos y condiciones del servicio en la página web www.corferias.com - Expositores - Servicios para expositores - Corferias Conecta</t>
    </r>
  </si>
  <si>
    <t>Razón social:</t>
  </si>
  <si>
    <t xml:space="preserve">Por favor seleccione el tipo de feria o evento a participar: </t>
  </si>
  <si>
    <t>TÉRMINOS Y CONDICIONES</t>
  </si>
  <si>
    <t>ACEPTO TÉRMINOS Y CONDICIONES</t>
  </si>
  <si>
    <t>DIAS2</t>
  </si>
  <si>
    <t>DIAS3</t>
  </si>
  <si>
    <t>DIAS4</t>
  </si>
  <si>
    <t>DIAS5</t>
  </si>
  <si>
    <t>DIAS6</t>
  </si>
  <si>
    <t>DIAS7</t>
  </si>
  <si>
    <t>DIAS8</t>
  </si>
  <si>
    <t>DIAS9</t>
  </si>
  <si>
    <t>DIAS10</t>
  </si>
  <si>
    <t>DIAS11</t>
  </si>
  <si>
    <t>DIAS12</t>
  </si>
  <si>
    <t>DIAS13</t>
  </si>
  <si>
    <t>DIAS14</t>
  </si>
  <si>
    <t>DIAS15</t>
  </si>
  <si>
    <t>DIAS16</t>
  </si>
  <si>
    <t>DIAS17</t>
  </si>
  <si>
    <t>DIAS18</t>
  </si>
  <si>
    <t xml:space="preserve">Acometida para kilovatio adicional Trifásico desde 11KW hasta 20KW </t>
  </si>
  <si>
    <t>Acometida para kilovatio adicional Trifásico desde 5KW hasta 10KW</t>
  </si>
  <si>
    <t xml:space="preserve">Acometida para kilovatio adicional Trifásico desde 21KW hasta 30KW </t>
  </si>
  <si>
    <t xml:space="preserve">Acometida para kilovatio adicional Trifásico desde 31KW hasta 40KW </t>
  </si>
  <si>
    <t xml:space="preserve">Acometida para kilovatio adicional Trifásico desde 41KW hasta 50KW </t>
  </si>
  <si>
    <r>
      <rPr>
        <sz val="24"/>
        <color rgb="FFC00000"/>
        <rFont val="Arial"/>
        <family val="2"/>
      </rPr>
      <t>●</t>
    </r>
    <r>
      <rPr>
        <sz val="24"/>
        <color rgb="FF000000"/>
        <rFont val="Arial"/>
        <family val="2"/>
      </rPr>
      <t xml:space="preserve"> Para garantizar la correcta gestión del servicio, se requiere contratarlo con </t>
    </r>
    <r>
      <rPr>
        <b/>
        <sz val="24"/>
        <color rgb="FF000000"/>
        <rFont val="Arial"/>
        <family val="2"/>
      </rPr>
      <t>2 días</t>
    </r>
    <r>
      <rPr>
        <sz val="24"/>
        <color rgb="FF000000"/>
        <rFont val="Arial"/>
        <family val="2"/>
      </rPr>
      <t xml:space="preserve"> de anticipación enviando el comprobante de pago a </t>
    </r>
    <r>
      <rPr>
        <b/>
        <u/>
        <sz val="24"/>
        <rFont val="Arial"/>
        <family val="2"/>
      </rPr>
      <t>serviciosplus@corferias.com</t>
    </r>
    <r>
      <rPr>
        <b/>
        <sz val="24"/>
        <rFont val="Arial"/>
        <family val="2"/>
      </rPr>
      <t xml:space="preserve"> </t>
    </r>
    <r>
      <rPr>
        <sz val="24"/>
        <rFont val="Arial"/>
        <family val="2"/>
      </rPr>
      <t>y</t>
    </r>
    <r>
      <rPr>
        <b/>
        <sz val="24"/>
        <rFont val="Arial"/>
        <family val="2"/>
      </rPr>
      <t xml:space="preserve"> </t>
    </r>
    <r>
      <rPr>
        <b/>
        <u/>
        <sz val="24"/>
        <rFont val="Arial"/>
        <family val="2"/>
      </rPr>
      <t>rentalservices@corferias.com</t>
    </r>
    <r>
      <rPr>
        <sz val="24"/>
        <rFont val="Arial"/>
        <family val="2"/>
      </rPr>
      <t>.</t>
    </r>
    <r>
      <rPr>
        <sz val="24"/>
        <color rgb="FF000000"/>
        <rFont val="Arial"/>
        <family val="2"/>
      </rPr>
      <t xml:space="preserve"> Después de esta fecha, no se podrá considerar el servicio.</t>
    </r>
    <r>
      <rPr>
        <sz val="24"/>
        <rFont val="Arial"/>
        <family val="2"/>
      </rPr>
      <t xml:space="preserve">
</t>
    </r>
    <r>
      <rPr>
        <sz val="24"/>
        <color rgb="FFC00000"/>
        <rFont val="Arial"/>
        <family val="2"/>
      </rPr>
      <t>●</t>
    </r>
    <r>
      <rPr>
        <sz val="24"/>
        <rFont val="Arial"/>
        <family val="2"/>
      </rPr>
      <t xml:space="preserve"> Los elementos tales como: gel antibacterial, alcohol glicerinado u otros insumos para desinfección de visitantes o expositores no están incluidos en el servicio.</t>
    </r>
  </si>
  <si>
    <t>Según Cotización</t>
  </si>
  <si>
    <t>Acometida monofásica (Toma corriente doble, consumo hasta 3KW/110V)</t>
  </si>
  <si>
    <t>7 día en adelante</t>
  </si>
  <si>
    <t>Extensión – Tomacorriente doble con polo a tierra (1500W/110V) Máx. 6mts No incluye electricidad</t>
  </si>
  <si>
    <r>
      <rPr>
        <b/>
        <sz val="12"/>
        <color rgb="FF000000"/>
        <rFont val="Arial Narrow"/>
        <family val="2"/>
      </rPr>
      <t>Internet Dedicado</t>
    </r>
    <r>
      <rPr>
        <sz val="12"/>
        <color rgb="FF000000"/>
        <rFont val="Arial Narrow"/>
        <family val="2"/>
      </rPr>
      <t>: Si requiere conexión banda ancha para diferentes servicios o redes locales, contáctese con el área del PLUS de Corferias para brindarle asesoría y cotización.</t>
    </r>
  </si>
  <si>
    <t>Según cotización</t>
  </si>
  <si>
    <r>
      <rPr>
        <b/>
        <sz val="12"/>
        <rFont val="Arial Narrow"/>
        <family val="2"/>
      </rPr>
      <t>Instalación Punto de Red</t>
    </r>
    <r>
      <rPr>
        <sz val="12"/>
        <rFont val="Arial Narrow"/>
        <family val="2"/>
      </rPr>
      <t>: Incluye un cable UTP por punto, equipos de comunicación necesarios para la conexión de red (En caso de ser necesarios en calidad de préstamo), asesoría para el diseño de red). No incluye servicio de Internet.</t>
    </r>
  </si>
  <si>
    <r>
      <rPr>
        <b/>
        <sz val="12"/>
        <rFont val="Arial Narrow"/>
        <family val="2"/>
      </rPr>
      <t>Extensión LAN:</t>
    </r>
    <r>
      <rPr>
        <sz val="12"/>
        <rFont val="Arial Narrow"/>
        <family val="2"/>
      </rPr>
      <t xml:space="preserve"> Servicio virtual para la extensión de una red externa al interior del Recinto Ferial.  Permite llevar el servicio a otro destino o ubicación dentro del recinto ferial. No incluye servicio de Internet.  </t>
    </r>
    <r>
      <rPr>
        <b/>
        <sz val="12"/>
        <rFont val="Arial Narrow"/>
        <family val="2"/>
      </rPr>
      <t xml:space="preserve">VALOR POR FERIA </t>
    </r>
    <r>
      <rPr>
        <sz val="12"/>
        <rFont val="Arial Narrow"/>
        <family val="2"/>
      </rPr>
      <t xml:space="preserve"> (Incluye punto de red y aplica para extender el servicio de internet contratado con terceros)</t>
    </r>
  </si>
  <si>
    <t xml:space="preserve">Mesa Centro Figura Mármol </t>
  </si>
  <si>
    <t>Sofá Otawa 2 cuerpos (85cm x 120cm x 76cm)</t>
  </si>
  <si>
    <t xml:space="preserve">Piso Melánico m2  con Madecanto rígido Color Duna o Blanco 15 mm + Instalación </t>
  </si>
  <si>
    <t>Piso Melánico m2  con Madecanto rígido Color Duna o Blanco 15 mm + Instalación + Tarima</t>
  </si>
  <si>
    <t>Nevera Estándar 230LT ( 55.6cm X 157.6cm X 67cm)</t>
  </si>
  <si>
    <t>Corferias cuenta con servicios técnicos adicionales para soluciones de Audio y Vídeo, contáctese con el área del PLUS de Corferias para brindarle asesoría y cotización.</t>
  </si>
  <si>
    <t>Base para Tv Led - LCD adaptable  (No Incluye Instalación)</t>
  </si>
  <si>
    <t>Tótem táctil 65" 165cms ( Incluye base a piso / cableado) IN: HDMI</t>
  </si>
  <si>
    <t>Video Proyector de 4.500 Lumens HD - El lugar de Proyección debe estar lo mas oscuro posible</t>
  </si>
  <si>
    <t>Punto Fijo de Video HD (Incluye: 1 Switcher de video / 1 computador portatil / 1 Monitor / 1 multi viewer/ 1 Técnico de Video 8 horas)</t>
  </si>
  <si>
    <t>CCTV Tipo 1 (Incluye: 1 Camara de video  profesional HD / 1 trípode de cabeza fluida / 1 Camarógrafo / 1 Switcher de video / 1 computador portatil / 1 Monitor / 1 multi viewer/ 1 Técnico de Video 8 horas)</t>
  </si>
  <si>
    <t>CCTV Tipo 2 (Incluye: 2 Camara de video  profesional HD / 1 trípode de cabeza fluida / 2 Camarógrafo / 1 Switcher de video / 1 computador portatil / 1 Monitor / 1 multi viewer/ 1 Técnico de Video 8 horas / 1 sistema de comunicación Intercom)</t>
  </si>
  <si>
    <t>CCTV Tipo 3 (Incluye: 3 Camara de video  profesional HD / 1 trípode de cabeza fluida / 3 Camarógrafo / 1 Switcher de video / 1 computador portatil / 1 Monitor / 1 multi viewer/ 1 Técnico de Video 8 horas / 1 sistema de comunicación Intercom)</t>
  </si>
  <si>
    <t>Consola digital de Audio 32 Ch ( Se requiere Ingeniero)</t>
  </si>
  <si>
    <t>Micrófono inalámbrico Digital con antena combinadora</t>
  </si>
  <si>
    <t>Micrófono Inalámbrico de mano (Incluye Receptor de señal / cable XLR/ 2 baterías AA, no incluye instalación) (mediano alcance)</t>
  </si>
  <si>
    <t xml:space="preserve">Micrófono Inalámbrico de diadema (Incluye Receptor de señal / cable XLR / 2 baterías AA, no incluye instalación) </t>
  </si>
  <si>
    <t>Micrófono Cuello de Ganso  (Incluye cable XLR, no incluye instalación)</t>
  </si>
  <si>
    <t>Sistema de monitoreo In-Ear (No incluye: Baterías y audífonos)</t>
  </si>
  <si>
    <t>Sistema de Audio tipo compacto (Barra de Sonido) / conexión Bluetooh / USB  ( No aplica para micrófono)</t>
  </si>
  <si>
    <t>Computador portatil de 14" sistema operativo Windows 10, tarjeta RAM de 4GB, DD 256GB</t>
  </si>
  <si>
    <t>Impresora Laser Blanco y Negro (con 1 tóner)</t>
  </si>
  <si>
    <r>
      <t>Corferias pone a su disposición el servicio de Aseo para su área de exhibición, este servicio consta de un turno de 8 horas, con 1 hora de almuerzo, (a partir del horario de apertura de la feria), la limpieza del polvo y desinfección de superficies en estanterías, mesas y mesones, limpieza de canecas y retiro del material de desecho, aspirada del tapete o trapeado de piso duro); suministro de elementos e insumos para el aseo de las actividades relacionadas; operario uniformado, identificado y con las prestaciones correspondientes de ley. El servicio consta de un turno de 8 horas, con 1 hora de almuerzo, (a partir del horario de apertura de la feria).</t>
    </r>
    <r>
      <rPr>
        <b/>
        <sz val="12"/>
        <color rgb="FF000000"/>
        <rFont val="Arial Narrow"/>
        <family val="2"/>
      </rPr>
      <t xml:space="preserve">
</t>
    </r>
    <r>
      <rPr>
        <sz val="12"/>
        <color rgb="FFC00000"/>
        <rFont val="Arial Narrow"/>
        <family val="2"/>
      </rPr>
      <t>●</t>
    </r>
    <r>
      <rPr>
        <sz val="12"/>
        <color rgb="FF000000"/>
        <rFont val="Arial Narrow"/>
        <family val="2"/>
      </rPr>
      <t xml:space="preserve">  Los registros propios del proveedor de aseo de las actividades y frecuencias serán diligenciados y de uso exclusivo del operario de aseo, en caso de requerirse.
</t>
    </r>
    <r>
      <rPr>
        <sz val="12"/>
        <color rgb="FFC00000"/>
        <rFont val="Arial Narrow"/>
        <family val="2"/>
      </rPr>
      <t>●</t>
    </r>
    <r>
      <rPr>
        <sz val="12"/>
        <color rgb="FF000000"/>
        <rFont val="Arial Narrow"/>
        <family val="2"/>
      </rPr>
      <t xml:space="preserve">  El servicio debe estar pago mínimo</t>
    </r>
    <r>
      <rPr>
        <b/>
        <sz val="12"/>
        <color rgb="FF000000"/>
        <rFont val="Arial Narrow"/>
        <family val="2"/>
      </rPr>
      <t xml:space="preserve"> 2 días anteriores</t>
    </r>
    <r>
      <rPr>
        <sz val="12"/>
        <color rgb="FF000000"/>
        <rFont val="Arial Narrow"/>
        <family val="2"/>
      </rPr>
      <t xml:space="preserve"> a inicio de feria, enviando soporte de pago al correo </t>
    </r>
    <r>
      <rPr>
        <b/>
        <u/>
        <sz val="12"/>
        <rFont val="Arial Narrow"/>
        <family val="2"/>
      </rPr>
      <t>serviciosplus@corferias.com</t>
    </r>
    <r>
      <rPr>
        <b/>
        <sz val="12"/>
        <rFont val="Arial Narrow"/>
        <family val="2"/>
      </rPr>
      <t xml:space="preserve"> </t>
    </r>
    <r>
      <rPr>
        <sz val="12"/>
        <rFont val="Arial Narrow"/>
        <family val="2"/>
      </rPr>
      <t>y</t>
    </r>
    <r>
      <rPr>
        <b/>
        <sz val="12"/>
        <rFont val="Arial Narrow"/>
        <family val="2"/>
      </rPr>
      <t xml:space="preserve"> </t>
    </r>
    <r>
      <rPr>
        <b/>
        <u/>
        <sz val="12"/>
        <rFont val="Arial Narrow"/>
        <family val="2"/>
      </rPr>
      <t>rentalservices@corferias.com</t>
    </r>
    <r>
      <rPr>
        <sz val="12"/>
        <rFont val="Arial Narrow"/>
        <family val="2"/>
      </rPr>
      <t>.</t>
    </r>
    <r>
      <rPr>
        <b/>
        <sz val="12"/>
        <rFont val="Arial Narrow"/>
        <family val="2"/>
      </rPr>
      <t xml:space="preserve">
</t>
    </r>
    <r>
      <rPr>
        <b/>
        <sz val="12"/>
        <color rgb="FF000000"/>
        <rFont val="Arial Narrow"/>
        <family val="2"/>
      </rPr>
      <t>Para más información consulte los términos y condiciones del servicio</t>
    </r>
  </si>
  <si>
    <t>Lavaplatos Autónomo</t>
  </si>
  <si>
    <t>Brazo Mecánico por Fracción de 15 min (Solo para primer nivel)</t>
  </si>
  <si>
    <t>Brazo Mecánico por Fracción de 30 min (Solo para primer nivel)</t>
  </si>
  <si>
    <t>Brazo Mecánico por Fracción de 60 min (Solo para primer nivel)</t>
  </si>
  <si>
    <t>Plataforma Tijera eléctrica por Fracción 1 hora (Uso para segundos niveles)</t>
  </si>
  <si>
    <r>
      <rPr>
        <b/>
        <sz val="12"/>
        <rFont val="Arial Narrow"/>
        <family val="2"/>
      </rPr>
      <t>Clave de acceso para la Red Wifi</t>
    </r>
    <r>
      <rPr>
        <sz val="12"/>
        <rFont val="Arial Narrow"/>
        <family val="2"/>
      </rPr>
      <t xml:space="preserve"> "PARA UN EQUIPO - DURANTE TODA LA FERIA"
(Incluye el servicio de navegación en Internet básico para consulta de correos y redes sociales) </t>
    </r>
    <r>
      <rPr>
        <b/>
        <sz val="12"/>
        <rFont val="Arial Narrow"/>
        <family val="2"/>
      </rPr>
      <t>Ancho de banda compartido</t>
    </r>
  </si>
  <si>
    <r>
      <t xml:space="preserve">El valor a pagar por medio del </t>
    </r>
    <r>
      <rPr>
        <b/>
        <sz val="30"/>
        <color rgb="FFC00000"/>
        <rFont val="Arial"/>
        <family val="2"/>
      </rPr>
      <t>botón de pagos</t>
    </r>
    <r>
      <rPr>
        <sz val="30"/>
        <color theme="1"/>
        <rFont val="Arial"/>
        <family val="2"/>
      </rPr>
      <t xml:space="preserve"> es antes de IVA, la plataforma calcula el impuesto automáticamente.</t>
    </r>
  </si>
  <si>
    <t>Teléfono móvil:</t>
  </si>
  <si>
    <r>
      <rPr>
        <sz val="24"/>
        <color rgb="FFC00000"/>
        <rFont val="Arial"/>
        <family val="2"/>
      </rPr>
      <t>●</t>
    </r>
    <r>
      <rPr>
        <sz val="24"/>
        <rFont val="Arial"/>
        <family val="2"/>
      </rPr>
      <t xml:space="preserve"> Para realizar la reserva de los servicios requeridos en su participación es necesario contar con el soporte de pago.
</t>
    </r>
    <r>
      <rPr>
        <sz val="24"/>
        <color rgb="FFC00000"/>
        <rFont val="Arial"/>
        <family val="2"/>
      </rPr>
      <t>●</t>
    </r>
    <r>
      <rPr>
        <sz val="24"/>
        <rFont val="Arial"/>
        <family val="2"/>
      </rPr>
      <t xml:space="preserve"> Una vez realizado el pago, es indispensable el envío del soporte de la transacción, que se verificará para realizar la facturación de los servicios y posteriormente generar un reporte de instalación de estos. Es importante tener en cuenta que el pago, dependiendo del banco de origen puede tardar entre 1-3 días hábiles en verse reflejado en nuestro sistema.
</t>
    </r>
    <r>
      <rPr>
        <sz val="24"/>
        <color rgb="FFC00000"/>
        <rFont val="Arial"/>
        <family val="2"/>
      </rPr>
      <t>●</t>
    </r>
    <r>
      <rPr>
        <sz val="24"/>
        <rFont val="Arial"/>
        <family val="2"/>
      </rPr>
      <t xml:space="preserve"> El tiempo de respuesta después de haber recibido la solicitud es de 1 a 2 días hábiles. 
</t>
    </r>
    <r>
      <rPr>
        <sz val="24"/>
        <color rgb="FFC00000"/>
        <rFont val="Arial"/>
        <family val="2"/>
      </rPr>
      <t>●</t>
    </r>
    <r>
      <rPr>
        <sz val="24"/>
        <rFont val="Arial"/>
        <family val="2"/>
      </rPr>
      <t xml:space="preserve"> La entrega de los servicios se llevará a cabo en presencia de una persona responsable en el stand o lugar de instalación, quien, mediante su firma, confirmará la recepción conforme.
</t>
    </r>
    <r>
      <rPr>
        <sz val="24"/>
        <color rgb="FFC00000"/>
        <rFont val="Arial"/>
        <family val="2"/>
      </rPr>
      <t>●</t>
    </r>
    <r>
      <rPr>
        <sz val="24"/>
        <rFont val="Arial"/>
        <family val="2"/>
      </rPr>
      <t xml:space="preserve"> Si durante la feria el servicio alquilado llega a presentar algún inconveniente, agradecemos informarlo al Supervisor logístico o al Plus para brindar la solución correspondiente.
</t>
    </r>
    <r>
      <rPr>
        <sz val="24"/>
        <color rgb="FFC00000"/>
        <rFont val="Arial"/>
        <family val="2"/>
      </rPr>
      <t>●</t>
    </r>
    <r>
      <rPr>
        <sz val="24"/>
        <rFont val="Arial"/>
        <family val="2"/>
      </rPr>
      <t xml:space="preserve"> El expositor es responsable de los elementos alquilados. En caso de pérdida o daño, deberá asumir los costos correspondientes para su reparación o reposición, asegurando así el buen estado de estos. Este servicio es de uso exclusivo para la ubicación indicada al momento de realizar la solicitud. 
</t>
    </r>
    <r>
      <rPr>
        <sz val="24"/>
        <color rgb="FFC00000"/>
        <rFont val="Arial"/>
        <family val="2"/>
      </rPr>
      <t>●</t>
    </r>
    <r>
      <rPr>
        <sz val="24"/>
        <rFont val="Arial"/>
        <family val="2"/>
      </rPr>
      <t xml:space="preserve"> Para garantizar la seguridad y el buen funcionamiento de las instalaciones, solo el personal autorizado por Corferias podrá intervenir en la infraestructura y en los puntos de distribución eléctrica, agua, desagüe, aire comprimido y gas. El incumplimiento de lo anterior podrá acarrear para el expositor o la empresa de montaje una sanción consistente en la imposición de una multa de hasta 2 SMMLV.
</t>
    </r>
    <r>
      <rPr>
        <sz val="24"/>
        <color rgb="FFC00000"/>
        <rFont val="Arial"/>
        <family val="2"/>
      </rPr>
      <t>●</t>
    </r>
    <r>
      <rPr>
        <sz val="24"/>
        <rFont val="Arial"/>
        <family val="2"/>
      </rPr>
      <t xml:space="preserve"> La cotización realizada o validada desde el area de servicios tendrá una vigencia de 3 días hábiles.</t>
    </r>
  </si>
  <si>
    <t>PBX: 601-3810000 Ext. 1900 / Linea de WhatsApp 3332337618 
Correos electrónicos Nacional: serviciosplus@corferias.com o Internacional: rentalservices@corferias.com</t>
  </si>
  <si>
    <r>
      <rPr>
        <sz val="11"/>
        <color rgb="FFC00000"/>
        <rFont val="Arial"/>
        <family val="2"/>
      </rPr>
      <t>●</t>
    </r>
    <r>
      <rPr>
        <sz val="11"/>
        <rFont val="Arial"/>
        <family val="2"/>
      </rPr>
      <t xml:space="preserve"> Para realizar la reserva de los servicios requeridos en su participación es necesario contar con el soporte de pago.
</t>
    </r>
    <r>
      <rPr>
        <sz val="11"/>
        <color rgb="FFC00000"/>
        <rFont val="Arial"/>
        <family val="2"/>
      </rPr>
      <t>●</t>
    </r>
    <r>
      <rPr>
        <sz val="11"/>
        <rFont val="Arial"/>
        <family val="2"/>
      </rPr>
      <t xml:space="preserve"> Una vez realizado el pago, es indispensable el envío del soporte de la transacción, que se verificará para realizar la facturación de los servicios y posteriormente generar un reporte de instalación de estos. Es importante tener en cuenta que el pago, dependiendo del banco de origen puede tardar entre 1-3 días hábiles en verse reflejado en nuestro sistema.
</t>
    </r>
    <r>
      <rPr>
        <sz val="11"/>
        <color rgb="FFC00000"/>
        <rFont val="Arial"/>
        <family val="2"/>
      </rPr>
      <t>●</t>
    </r>
    <r>
      <rPr>
        <sz val="11"/>
        <rFont val="Arial"/>
        <family val="2"/>
      </rPr>
      <t xml:space="preserve"> El tiempo de respuesta después de haber recibido la solicitud es de 1 a 2 días hábiles. 
</t>
    </r>
    <r>
      <rPr>
        <sz val="11"/>
        <color rgb="FFC00000"/>
        <rFont val="Arial"/>
        <family val="2"/>
      </rPr>
      <t>●</t>
    </r>
    <r>
      <rPr>
        <sz val="11"/>
        <rFont val="Arial"/>
        <family val="2"/>
      </rPr>
      <t xml:space="preserve"> La entrega de los servicios se llevará a cabo en presencia de una persona responsable en el stand o lugar de instalación, quien, mediante su firma, confirmará la recepción conforme.
</t>
    </r>
    <r>
      <rPr>
        <sz val="11"/>
        <color rgb="FFC00000"/>
        <rFont val="Arial"/>
        <family val="2"/>
      </rPr>
      <t>●</t>
    </r>
    <r>
      <rPr>
        <sz val="11"/>
        <rFont val="Arial"/>
        <family val="2"/>
      </rPr>
      <t xml:space="preserve"> Si durante la feria el servicio alquilado llega a presentar algún inconveniente, agradecemos informarlo al Supervisor logístico o al Plus para brindar la solución correspondiente.
</t>
    </r>
    <r>
      <rPr>
        <sz val="11"/>
        <color rgb="FFC00000"/>
        <rFont val="Arial"/>
        <family val="2"/>
      </rPr>
      <t>●</t>
    </r>
    <r>
      <rPr>
        <sz val="11"/>
        <rFont val="Arial"/>
        <family val="2"/>
      </rPr>
      <t xml:space="preserve"> El expositor es responsable de los elementos alquilados. En caso de pérdida o daño, deberá asumir los costos correspondientes para su reparación o reposición, asegurando así el buen estado de estos. Este servicio es de uso exclusivo para la ubicación indicada al momento de realizar la solicitud. 
</t>
    </r>
    <r>
      <rPr>
        <sz val="11"/>
        <color rgb="FFC00000"/>
        <rFont val="Arial"/>
        <family val="2"/>
      </rPr>
      <t>●</t>
    </r>
    <r>
      <rPr>
        <sz val="11"/>
        <rFont val="Arial"/>
        <family val="2"/>
      </rPr>
      <t xml:space="preserve"> Para garantizar la seguridad y el buen funcionamiento de las instalaciones, solo el personal autorizado por Corferias podrá intervenir en la infraestructura y en los puntos de distribución eléctrica, agua, desagüe, aire comprimido y gas. El incumplimiento de lo anterior podrá acarrear para el expositor o la empresa de montaje una sanción consistente en la imposición de una multa de hasta 2 SMMLV.
</t>
    </r>
    <r>
      <rPr>
        <sz val="11"/>
        <color rgb="FFC00000"/>
        <rFont val="Arial"/>
        <family val="2"/>
      </rPr>
      <t>●</t>
    </r>
    <r>
      <rPr>
        <sz val="11"/>
        <rFont val="Arial"/>
        <family val="2"/>
      </rPr>
      <t xml:space="preserve"> La cotización realizada o validada desde el area de servicios tendrá una vigencia de 3 días hábiles.</t>
    </r>
  </si>
  <si>
    <r>
      <rPr>
        <b/>
        <sz val="11"/>
        <color rgb="FFC00000"/>
        <rFont val="Arial"/>
        <family val="2"/>
      </rPr>
      <t>●</t>
    </r>
    <r>
      <rPr>
        <b/>
        <sz val="11"/>
        <color rgb="FF5AB28F"/>
        <rFont val="Arial"/>
        <family val="2"/>
      </rPr>
      <t xml:space="preserve"> </t>
    </r>
    <r>
      <rPr>
        <sz val="11"/>
        <rFont val="Arial"/>
        <family val="2"/>
      </rPr>
      <t xml:space="preserve">Los servicios de internet prestados por Corferias requieren tecnologías con </t>
    </r>
    <r>
      <rPr>
        <b/>
        <sz val="11"/>
        <rFont val="Arial"/>
        <family val="2"/>
      </rPr>
      <t>Tarjeta de red de 5 GHz</t>
    </r>
    <r>
      <rPr>
        <sz val="11"/>
        <rFont val="Arial"/>
        <family val="2"/>
      </rPr>
      <t xml:space="preserve"> y sistema operativo mínimo de Windows 10.
</t>
    </r>
    <r>
      <rPr>
        <sz val="11"/>
        <color rgb="FFC00000"/>
        <rFont val="Arial"/>
        <family val="2"/>
      </rPr>
      <t>●</t>
    </r>
    <r>
      <rPr>
        <sz val="11"/>
        <rFont val="Arial"/>
        <family val="2"/>
      </rPr>
      <t xml:space="preserve"> El servicio de internet WIFI por su naturaleza inalámbrica puede presentar algunas intermitencias en la efectividad de su conexión.
</t>
    </r>
    <r>
      <rPr>
        <sz val="11"/>
        <color rgb="FFC00000"/>
        <rFont val="Arial"/>
        <family val="2"/>
      </rPr>
      <t>●</t>
    </r>
    <r>
      <rPr>
        <sz val="11"/>
        <rFont val="Arial"/>
        <family val="2"/>
      </rPr>
      <t xml:space="preserve"> El servicio de internet cableado aplica para equipos que cuenten con un puerto de </t>
    </r>
    <r>
      <rPr>
        <b/>
        <sz val="11"/>
        <rFont val="Arial"/>
        <family val="2"/>
      </rPr>
      <t>ethernet RJ45</t>
    </r>
    <r>
      <rPr>
        <sz val="11"/>
        <rFont val="Arial"/>
        <family val="2"/>
      </rPr>
      <t xml:space="preserve">.
</t>
    </r>
    <r>
      <rPr>
        <sz val="11"/>
        <color rgb="FFC00000"/>
        <rFont val="Arial"/>
        <family val="2"/>
      </rPr>
      <t>●</t>
    </r>
    <r>
      <rPr>
        <sz val="11"/>
        <rFont val="Arial"/>
        <family val="2"/>
      </rPr>
      <t xml:space="preserve"> El servicio de internet WIFI tiene cobertura dentro de los pabellones, no aplica en áreas libres.</t>
    </r>
  </si>
  <si>
    <r>
      <rPr>
        <sz val="11"/>
        <color rgb="FFC00000"/>
        <rFont val="Arial"/>
        <family val="2"/>
      </rPr>
      <t>●</t>
    </r>
    <r>
      <rPr>
        <sz val="11"/>
        <color rgb="FF000000"/>
        <rFont val="Arial"/>
        <family val="2"/>
      </rPr>
      <t xml:space="preserve"> Para garantizar la correcta gestión del servicio, se requiere contratarlo con </t>
    </r>
    <r>
      <rPr>
        <b/>
        <sz val="11"/>
        <color rgb="FF000000"/>
        <rFont val="Arial"/>
        <family val="2"/>
      </rPr>
      <t>2 días</t>
    </r>
    <r>
      <rPr>
        <sz val="11"/>
        <color rgb="FF000000"/>
        <rFont val="Arial"/>
        <family val="2"/>
      </rPr>
      <t xml:space="preserve"> de anticipación enviando el comprobante de pago a</t>
    </r>
    <r>
      <rPr>
        <b/>
        <sz val="11"/>
        <color rgb="FF000000"/>
        <rFont val="Arial"/>
        <family val="2"/>
      </rPr>
      <t xml:space="preserve"> serviciosplus@corferias.com</t>
    </r>
    <r>
      <rPr>
        <sz val="11"/>
        <color rgb="FF000000"/>
        <rFont val="Arial"/>
        <family val="2"/>
      </rPr>
      <t xml:space="preserve"> y </t>
    </r>
    <r>
      <rPr>
        <b/>
        <sz val="11"/>
        <color rgb="FF000000"/>
        <rFont val="Arial"/>
        <family val="2"/>
      </rPr>
      <t>rentalservices@corferias.com</t>
    </r>
    <r>
      <rPr>
        <sz val="11"/>
        <color rgb="FF000000"/>
        <rFont val="Arial"/>
        <family val="2"/>
      </rPr>
      <t>. Después de esta fecha, no se podrá considerar el servicio.</t>
    </r>
    <r>
      <rPr>
        <sz val="11"/>
        <rFont val="Arial"/>
        <family val="2"/>
      </rPr>
      <t xml:space="preserve">
</t>
    </r>
    <r>
      <rPr>
        <sz val="11"/>
        <color rgb="FFC00000"/>
        <rFont val="Arial"/>
        <family val="2"/>
      </rPr>
      <t>●</t>
    </r>
    <r>
      <rPr>
        <sz val="11"/>
        <rFont val="Arial"/>
        <family val="2"/>
      </rPr>
      <t xml:space="preserve"> Los elementos tales como: gel antibacterial, alcohol glicerinado u otros insumos para desinfección de visitantes o expositores NO están incluidos en el servicio.</t>
    </r>
  </si>
  <si>
    <t>Credenciales</t>
  </si>
  <si>
    <t>Invitaciones</t>
  </si>
  <si>
    <t>INTERZUM</t>
  </si>
  <si>
    <t>ALIMENTEC</t>
  </si>
  <si>
    <t>MEDITECH</t>
  </si>
  <si>
    <t>EXPOMEDIAMARATON</t>
  </si>
  <si>
    <t>EXPOSOLAR</t>
  </si>
  <si>
    <t>MOBILIARIO Y ELEMENTOS DE DECORACIÓN COMBOS</t>
  </si>
  <si>
    <t>MOBILIARIO Y ELEMENTOS DE DECORACIÓN SILLAS</t>
  </si>
  <si>
    <t>MOBILIARIO Y ELEMENTOS DE DECORACIÓN ESTANTERIAS</t>
  </si>
  <si>
    <t>MOBILIARIO Y ELEMENTOS DE DECORACIÓN COUNTERS</t>
  </si>
  <si>
    <t>MOBILIARIO Y ELEMENTOS DE DECORACIÓN VITRINAS</t>
  </si>
  <si>
    <t>MOBILIARIO Y ELEMENTOS DE DECORACIÓN MESAS</t>
  </si>
  <si>
    <t>MOBILIARIO Y ELEMENTOS DE DECORACIÓN SALAS</t>
  </si>
  <si>
    <t>MOBILIARIO Y ELEMENTOS DE DECORACIÓN PUFF</t>
  </si>
  <si>
    <t>MOBILIARIO Y ELEMENTOS DE DECORACIÓN SOFAS</t>
  </si>
  <si>
    <t>MOBILIARIO Y ELEMENTOS DE DECORACIÓN PISOS</t>
  </si>
  <si>
    <t>MOBILIARIO Y ELEMENTOS DE DECORACIÓN ACCESORIOS</t>
  </si>
  <si>
    <t>TELECOMUNICACIONES Y REDES INTENET</t>
  </si>
  <si>
    <t>TELECOMUNICACIONES Y REDES REDES</t>
  </si>
  <si>
    <t>ELEMENTOS Y SUMINISTROS VIVERO COMBOS</t>
  </si>
  <si>
    <t>ELEMENTOS Y SUMINISTROS VIVERO PLANTAS</t>
  </si>
  <si>
    <t>ELEMENTOS Y SUMINISTROS VIVERO VARIOS</t>
  </si>
  <si>
    <t>EQUIPOS AUDIOVISUALES VIDEO</t>
  </si>
  <si>
    <t>EQUIPOS AUDIOVISUALES AUDIO</t>
  </si>
  <si>
    <t>EQUIPOS AUDIOVISUALES SERVICIOS COMPLEMENTARIOS</t>
  </si>
  <si>
    <t>EQUIPOS DE OFICINA Y COMPUTO EQUIPOS</t>
  </si>
  <si>
    <r>
      <t xml:space="preserve">Diferencial (Cap. 1 Ton.) </t>
    </r>
    <r>
      <rPr>
        <sz val="12"/>
        <rFont val="Arial Narrow"/>
        <family val="2"/>
      </rPr>
      <t>CADA UNO</t>
    </r>
  </si>
  <si>
    <r>
      <t xml:space="preserve">Grillete de montaje cada uno </t>
    </r>
    <r>
      <rPr>
        <sz val="12"/>
        <rFont val="Arial Narrow"/>
        <family val="2"/>
      </rPr>
      <t>CADA UNO</t>
    </r>
  </si>
  <si>
    <r>
      <t xml:space="preserve">Eslinga de 1 a 3 metros capacidad 1 tonelada </t>
    </r>
    <r>
      <rPr>
        <sz val="12"/>
        <rFont val="Arial Narrow"/>
        <family val="2"/>
      </rPr>
      <t>CADA UNO</t>
    </r>
  </si>
  <si>
    <r>
      <t xml:space="preserve">Eslinga de 6 a 14 metros capacidad 1 tonelada </t>
    </r>
    <r>
      <rPr>
        <sz val="12"/>
        <rFont val="Arial Narrow"/>
        <family val="2"/>
      </rPr>
      <t>CADA UNO</t>
    </r>
  </si>
  <si>
    <r>
      <rPr>
        <sz val="12"/>
        <rFont val="Arial Narrow"/>
        <family val="2"/>
      </rPr>
      <t>Servicio de Internet Cableado "PARA UN EQUIPO - DURANTE TODA LA FERIA"
(Debe contar con puerto RJ45) Ancho de banda compartido</t>
    </r>
  </si>
  <si>
    <r>
      <rPr>
        <sz val="12"/>
        <rFont val="Arial Narrow"/>
        <family val="2"/>
      </rPr>
      <t>Clave de acceso para la Red Wifi "PARA UN EQUIPO - DURANTE TODA LA FERIA"
(Incluye el servicio de navegación en Internet básico para consulta de correos y redes sociales) Ancho de banda compartido</t>
    </r>
  </si>
  <si>
    <r>
      <rPr>
        <sz val="12"/>
        <color indexed="8"/>
        <rFont val="Arial Narrow"/>
        <family val="2"/>
      </rPr>
      <t>Servicio Telefónico Urbano con Aparato (Incluye consumo local ilimitado)</t>
    </r>
  </si>
  <si>
    <r>
      <rPr>
        <sz val="12"/>
        <rFont val="Arial Narrow"/>
        <family val="2"/>
      </rPr>
      <t>Conexión cableada para Datafono: (No incluye Datafono) Para el datafono el expositor debe contactarse con la Red transaccional: Redeban o Credibanco</t>
    </r>
  </si>
  <si>
    <r>
      <rPr>
        <sz val="12"/>
        <color rgb="FF000000"/>
        <rFont val="Arial Narrow"/>
        <family val="2"/>
      </rPr>
      <t>Internet Dedicado: Si requiere conexión banda ancha para diferentes servicios o redes locales, contáctese con el área del PLUS de Corferias para brindarle asesoría y cotización.</t>
    </r>
  </si>
  <si>
    <r>
      <rPr>
        <sz val="12"/>
        <rFont val="Arial Narrow"/>
        <family val="2"/>
      </rPr>
      <t>Instalación Punto de Red: Incluye un cable UTP por punto, equipos de comunicación necesarios para la conexión de red (En caso de ser necesarios en calidad de préstamo), asesoría para el diseño de red). No incluye servicio de Internet.</t>
    </r>
  </si>
  <si>
    <r>
      <rPr>
        <sz val="12"/>
        <rFont val="Arial Narrow"/>
        <family val="2"/>
      </rPr>
      <t>Servicio de VLAN: Servicio virtual de red. Permite la conexión de red interna, entre dispositivos en diferentes pabellones del Recinto Ferial. No incluye servicio de Internet, Incluye un punto de red.  VALOR FERIA</t>
    </r>
  </si>
  <si>
    <r>
      <rPr>
        <sz val="12"/>
        <rFont val="Arial Narrow"/>
        <family val="2"/>
      </rPr>
      <t>Extensión LAN: Servicio virtual para la extensión de una red externa al interior del Recinto Ferial.  Permite llevar el servicio a otro destino o ubicación dentro del recinto ferial. No incluye servicio de Internet.  VALOR POR FERIA  (Incluye punto de red y aplica para extender el servicio de internet contratado con terceros)</t>
    </r>
  </si>
  <si>
    <r>
      <rPr>
        <sz val="12"/>
        <color indexed="8"/>
        <rFont val="Arial Narrow"/>
        <family val="2"/>
      </rPr>
      <t xml:space="preserve">Soporte técnico permanente por un turno de 8 horas. Solicitar con 24 horas de anterioridad VALOR DÍARIO </t>
    </r>
  </si>
  <si>
    <t>CATEGORIA</t>
  </si>
  <si>
    <t>Estantería Shelf 4E (190cm x 100cm x 30cm)</t>
  </si>
  <si>
    <t>Mesón plegable plástico (Gris o blanco) (73cm x 182cm x 76cm)</t>
  </si>
  <si>
    <t>Sala Osaka 2 (1 sofá Toronto Gris, 2 Poltronas Confort Gris, 1 mesa centro Circular)</t>
  </si>
  <si>
    <t>Sala Barú (1 sofá Otawa, 2 Puff Cuadrados, 1 Puff 2 Puestos, 1 Mesa de Centro 2 niveles)</t>
  </si>
  <si>
    <t>Poltrona Levis (73cm x 86cm x 73cm)</t>
  </si>
  <si>
    <t>Tapete Ferial Tipo Moqueta Liso m2  m2 + Instalación</t>
  </si>
  <si>
    <t>Silla Tipo Bar Madera (75cm x 38cm x39 cm)</t>
  </si>
  <si>
    <r>
      <rPr>
        <b/>
        <sz val="12"/>
        <rFont val="Arial Narrow"/>
        <family val="2"/>
      </rPr>
      <t>Consulte disponibilidad con un asesor,</t>
    </r>
    <r>
      <rPr>
        <sz val="12"/>
        <rFont val="Arial Narrow"/>
        <family val="2"/>
      </rPr>
      <t xml:space="preserve"> el mobiliario será entregado y retirado directamente en su stand </t>
    </r>
  </si>
  <si>
    <t>TROPHY_TOUR_–_COCA_COLA</t>
  </si>
  <si>
    <t>VITRINA_TURISTICA_ANATO</t>
  </si>
  <si>
    <t>FERIA_DEL_MEDIO_AMBIENTE</t>
  </si>
  <si>
    <t>VIVA_EL_MERENGUE</t>
  </si>
  <si>
    <t>FERIA_INTERNACIONAL_DEL_LIBRO</t>
  </si>
  <si>
    <t>BAUM_FESTIVAL_2026</t>
  </si>
  <si>
    <t>CARRERA_ALLIANZ</t>
  </si>
  <si>
    <t>COMIC_CON</t>
  </si>
  <si>
    <t>FERIA_INTER_ODONTOLOGICA</t>
  </si>
  <si>
    <t>EXPODRINKS_BOGOTÁ</t>
  </si>
  <si>
    <t>BELLEZA_Y_SALUD</t>
  </si>
  <si>
    <t>FERIA_INTER_DE_SEGURIDAD</t>
  </si>
  <si>
    <t>FERIA_DEL_HOGAR</t>
  </si>
  <si>
    <t>FERIA_INTERNACIONAL_DE_BOGOTÁ</t>
  </si>
  <si>
    <t>COLOMBIA_PLAST</t>
  </si>
  <si>
    <t>CAFES_DE_COLOMBIA</t>
  </si>
  <si>
    <t>EXPODOS_RUEDAS</t>
  </si>
  <si>
    <t>SALÓN_INTERNA_DEL_AUTOMOVIL</t>
  </si>
  <si>
    <t>CONCIERTO_MEXICANO</t>
  </si>
  <si>
    <t>MEGAFERIA_COOPIDROGAS_III</t>
  </si>
  <si>
    <t>MACRORUEDA_PROCOLOMBIA</t>
  </si>
  <si>
    <t>GRADOS_UNIR</t>
  </si>
  <si>
    <t>CONGRESO_PROVENCO_2026</t>
  </si>
  <si>
    <t>SALÓN_INMOBILIARIO</t>
  </si>
  <si>
    <t>MCM_MOTO_CAR_MUSIC_SHOW</t>
  </si>
  <si>
    <t>CONCIERTO_ASCANIO</t>
  </si>
  <si>
    <t>FRANJA</t>
  </si>
  <si>
    <t>EXPOESTUDIANTE</t>
  </si>
  <si>
    <t>AGROFUTURO</t>
  </si>
  <si>
    <t>GRAN_SALON_FERRETERO</t>
  </si>
  <si>
    <t>INTERNATIONAL_FOOTWEAR_Y_LEATHER_SHOW_FEBRERO</t>
  </si>
  <si>
    <t>INTERNATIONAL_FOOTWEAR_Y_LETHER_SHOW_AGOSTO</t>
  </si>
  <si>
    <t>PARQUEADEROS</t>
  </si>
  <si>
    <t>CREDENCIALES E INVITACIONES</t>
  </si>
  <si>
    <t>MOBILIARIO Y ELEMENTOS DE DECORACIÓN OTROS</t>
  </si>
  <si>
    <t>MOBILIARIO Y ELEMENTOS DE DECORACIÓN COUNTER</t>
  </si>
  <si>
    <t>MOBILIARIO Y ELEMENTOS DE DECORACIÓN POLTRONAS</t>
  </si>
  <si>
    <t>MOBILIARIO Y ELEMENTOS DE DECORACIÓN TAPETE Y MOQUETA</t>
  </si>
  <si>
    <t>,</t>
  </si>
  <si>
    <t>Poltrona Confort Giratoria Gris</t>
  </si>
  <si>
    <t>Perchero doble 2 pedestal (120cm Ancho - Altura) graduable + 5 ganchos</t>
  </si>
  <si>
    <t>Matera Melaminico (12 Matas Artificiales)</t>
  </si>
  <si>
    <t>Bono de parqueadero INTERNATIONAL_FOOTWEAR_Y_LEATHER_SHOW_FEBRERO</t>
  </si>
  <si>
    <t>Bono de parqueadero VITRINA_TURISTICA_ANATO</t>
  </si>
  <si>
    <t>Bono de parqueadero FERIA_DEL_MEDIO_AMBIENTE</t>
  </si>
  <si>
    <t>Bono de parqueadero MEGAFERIA_COOPIDROGAS_III</t>
  </si>
  <si>
    <t>Bono de parqueadero FERIA_INTERNACIONAL_DEL_LIBRO</t>
  </si>
  <si>
    <t>Bono de parqueadero CREATEX</t>
  </si>
  <si>
    <t>Bono de parqueadero INTERZUM</t>
  </si>
  <si>
    <t>Bono de parqueadero ALIMENTEC</t>
  </si>
  <si>
    <t>Bono de parqueadero COMIC_CON</t>
  </si>
  <si>
    <t>Bono de parqueadero NEXTCAR</t>
  </si>
  <si>
    <t>Bono de parqueadero FANYF</t>
  </si>
  <si>
    <t>Bono de parqueadero FRANJA</t>
  </si>
  <si>
    <t>Bono de parqueadero EXPOPET</t>
  </si>
  <si>
    <t>Bono de parqueadero TALANTE</t>
  </si>
  <si>
    <t>Bono de parqueadero MEDITECH</t>
  </si>
  <si>
    <t>Bono de parqueadero FERIA_INTER_ODONTOLOGICA</t>
  </si>
  <si>
    <t>Bono de parqueadero INTERNATIONAL_FOOTWEAR_Y_LETHER_SHOW_AGOSTO</t>
  </si>
  <si>
    <t>Bono de parqueadero EXPODRINKS_BOGOTÁ</t>
  </si>
  <si>
    <t>Bono de parqueadero BELLEZA_Y_SALUD</t>
  </si>
  <si>
    <t>Bono de parqueadero SALÓN_INMOBILIARIO</t>
  </si>
  <si>
    <t>Bono de parqueadero EDUTECHNIA</t>
  </si>
  <si>
    <t>Bono de parqueadero FERIA_INTER_DE_SEGURIDAD</t>
  </si>
  <si>
    <t>Bono de parqueadero FERIA_DEL_HOGAR</t>
  </si>
  <si>
    <t>Bono de parqueadero FERIA_INTERNACIONAL_DE_BOGOTÁ</t>
  </si>
  <si>
    <t>Bono de parqueadero COLOMBIA_PLAST</t>
  </si>
  <si>
    <t>Bono de parqueadero SOFA</t>
  </si>
  <si>
    <t>Bono de parqueadero CAFES_DE_COLOMBIA</t>
  </si>
  <si>
    <t>Bono de parqueadero EXPOESTUDIANTE</t>
  </si>
  <si>
    <t>Bono de parqueadero AGROFUTURO</t>
  </si>
  <si>
    <t>Bono de parqueadero GRAN_SALON_FERRETERO</t>
  </si>
  <si>
    <t>Bono de parqueadero EXPOSOLAR</t>
  </si>
  <si>
    <t>Bono de parqueadero EXPODOS_RUEDAS</t>
  </si>
  <si>
    <t>Bono de parqueadero SALÓN_INTERNA_DEL_AUTOMOVIL</t>
  </si>
  <si>
    <t>Bono de parqueadero CHOCOSHOW</t>
  </si>
  <si>
    <t>Bono de parqueadero EXPOARTESANIAS</t>
  </si>
  <si>
    <t xml:space="preserve">Acometida para kilovatio adicional Trifásico desde 11KW hasta 17KW </t>
  </si>
  <si>
    <t xml:space="preserve">Acometida para kilovatio adicional Trifásico desde 18KW hasta 23KW </t>
  </si>
  <si>
    <t xml:space="preserve">Acometida para kilovatio adicional Trifásico desde 24KW hasta 35KW </t>
  </si>
  <si>
    <t xml:space="preserve">Acometida para kilovatio adicional Trifásico desde 36KW hasta 45KW </t>
  </si>
  <si>
    <t xml:space="preserve">Acometida para kilovatio adicional Trifásico desde 46KW hasta 63KW </t>
  </si>
  <si>
    <t>Silla Ejecutiva Cuero Blanca o Negra, Boss (57cm x 44cm x 65cm)</t>
  </si>
  <si>
    <t>Silla Bangkok tela gris (50cm x 48cm x 47cm)</t>
  </si>
  <si>
    <t>Vitrina Mostrador Tipo 3 1E Blanca (92cm x 90 cm x 40cm) (opción de luz)</t>
  </si>
  <si>
    <t>Counter Mónaco Blanco, Miel, Rovere, Roble Gris (100cm x 100cm x 30cm)</t>
  </si>
  <si>
    <t xml:space="preserve">Counter Mónaco Mediano (Blanco) (60cm x 100cm x 30cm) </t>
  </si>
  <si>
    <t>Estantería Polo Blanco, Miel, Rovere, Roble Gris, OSB (200cm x 93cm x 35cm)</t>
  </si>
  <si>
    <t>Silla tipo Bar Tapizada Gris</t>
  </si>
  <si>
    <t>ESTANTERIAS
COUNTERS</t>
  </si>
  <si>
    <t>CORFERIAS</t>
  </si>
  <si>
    <t xml:space="preserve">POLTRONAS </t>
  </si>
  <si>
    <r>
      <rPr>
        <b/>
        <sz val="12"/>
        <color indexed="8"/>
        <rFont val="Arial Narrow"/>
        <family val="2"/>
      </rPr>
      <t>Soporte técnico permanente</t>
    </r>
    <r>
      <rPr>
        <sz val="12"/>
        <color indexed="8"/>
        <rFont val="Arial Narrow"/>
        <family val="2"/>
      </rPr>
      <t xml:space="preserve"> por un turno de 8 horas. (Solicitar con 24 horas de anterioridad) </t>
    </r>
    <r>
      <rPr>
        <b/>
        <sz val="12"/>
        <color indexed="8"/>
        <rFont val="Arial Narrow"/>
        <family val="2"/>
      </rPr>
      <t xml:space="preserve">VALOR DÍARIO </t>
    </r>
  </si>
  <si>
    <t xml:space="preserve">Soporte técnico permanente por un turno de 8 horas. (Solicitar con 24 horas de anterioridad) VALOR DÍARIO </t>
  </si>
  <si>
    <t>Mesa Centro Circular doble nivel Blanca (50cm x 110cm x 60cm)</t>
  </si>
  <si>
    <t>Mesa Centro Cuadrada 2 Niveles Blanca (50cm x 60cm x 60)</t>
  </si>
  <si>
    <t>Mesa Centro Rectangular doble nivel Blanca (50cm x 75cm x 50cm)</t>
  </si>
  <si>
    <t>Silla Bangkok Tela Gris (50cm-48cm-47cm)</t>
  </si>
  <si>
    <t>Poltrona Relax Giratoria Gris</t>
  </si>
  <si>
    <t>Mesa alta Daysa Blanca, Miel, Rovere Roble Gris, (100cm x 60cm)</t>
  </si>
  <si>
    <t>Estantería Polo (Blanca) (200cm x 93cm x 35cm)</t>
  </si>
  <si>
    <t xml:space="preserve">Counter Mónaco Mediano (Blanco) (60cm x 100cm x 30cm)  </t>
  </si>
  <si>
    <t>Vitrina Mostrador Tipo 2 1E Blanca (92cm x 90 cm x 40cm)</t>
  </si>
  <si>
    <t>Vitrina Mostrador Tipo 3 1E Blanca (92cm x 90 cm x 40cm) (Opción de Luz)</t>
  </si>
  <si>
    <t>Mesa alta Daysa (Blanca) (100cm x 60cm)</t>
  </si>
  <si>
    <t>Silla estándar Tipo Huevo Blanca o Negra (48cm x 46cm x 45cm)</t>
  </si>
  <si>
    <t>Silla estándar Tipo Huevo Nórdica (50cm x 48cm x 47cm)</t>
  </si>
  <si>
    <t>Silla Neumática alta Versalles (80cm x 40 cm x 40cm)</t>
  </si>
  <si>
    <t>Silla Nórdica Tapizada Azul o Gris</t>
  </si>
  <si>
    <t>Vitrina Mostrador Tipo 2 1E Blanca (opción de luz), Nácar (sin luz) (92cm x 90 cm x 40cm)</t>
  </si>
  <si>
    <t>Mesa Centro Figura Mármol</t>
  </si>
  <si>
    <t>Puff estándar Cuadrado (43cm x 43cm x 43cm), o Cilíndrico (50cm x 43cm x 43cm)</t>
  </si>
  <si>
    <t>Sofá Otawa 2 cuerpos Blanco o Gris (85cm x 120cm x 76cm)</t>
  </si>
  <si>
    <t xml:space="preserve">Sofá Toronto 2 cuerpos Gris </t>
  </si>
  <si>
    <t>Sofá Terranova 2 cuerpos (88cm x 173cm x 80cm)</t>
  </si>
  <si>
    <t>Sofá Victoria derecho (70cm x 100cm x 75cm)</t>
  </si>
  <si>
    <t>Sofá Victoria izquierdo (70cm x 100cm x 75cm)</t>
  </si>
  <si>
    <t>Poltrona Confort Estática Gris</t>
  </si>
  <si>
    <t>Sala Terranova (1 sofá Terranova, 2 Poltronas Buggy, 1 Mesa de Centro 2 niveles)</t>
  </si>
  <si>
    <t xml:space="preserve">Piso Melaminico m2  con Madecanto rígido Color Duna o Blanco 15 mm + Instalación </t>
  </si>
  <si>
    <t>Piso Melaminico m2  con Madecanto rígido Color Duna o Blanco 15 mm + Instalación + Tarima</t>
  </si>
  <si>
    <t>CCTV Tipo 1 (Incluye: 1 Cámara de video  profesional HD / 1 trípode de cabeza fluida / 1 Camarógrafo / 1 Switcher de video / 1 computador portatil / 1 Monitor / 1 multi viewer/ 1 Técnico de Video 8 horas)</t>
  </si>
  <si>
    <t>Silla estándar Tipo Huevo Blanca (48cm x 46cm x 45cm)</t>
  </si>
  <si>
    <t>Vitrina Mostrador Tipo 2 1E Nácar (92cm x 90 cm x 40cm)</t>
  </si>
  <si>
    <t>Mesa Oficina Tipo 2 plegable gris</t>
  </si>
  <si>
    <t>Puff estándar Cuadrado (43cm x 43cm x 43cm)</t>
  </si>
  <si>
    <t>Puff estándar Cilíndrico (50cm x 43cm x 43cm)</t>
  </si>
  <si>
    <t>Sofá Otawa 2 cuerpos Blanco (85cm x 120cm x 76cm)</t>
  </si>
  <si>
    <t>Sofá Otawa 2 cuerpos Gris (85cm x 120cm x 76cm)</t>
  </si>
  <si>
    <t xml:space="preserve">Sofá Toronto 2 cuerpos gris </t>
  </si>
  <si>
    <t>Tv Smart  45" Incluye: Base a piso,cable HDMI y conexión USB</t>
  </si>
  <si>
    <t>Tv Smart  55" Incluye: Base a piso,cable HDMI y conexión USB</t>
  </si>
  <si>
    <t>Tv Smart  65" Incluye: Base a piso,cable HDMI y conexión USB</t>
  </si>
  <si>
    <t>Tv Smart  70" Incluye: Base a piso,cable HDMI y conexión USB</t>
  </si>
  <si>
    <t>Tv Smart  80" Incluye: Base a piso,cable HDMI y conexión USB</t>
  </si>
  <si>
    <t>CONSOLAS</t>
  </si>
  <si>
    <t>MICROFONOS</t>
  </si>
  <si>
    <t>Sonido de 51 a 100 Pax + 1 micrófono alámbrico + consola de audio analoga 2ch (no incluye operario)</t>
  </si>
  <si>
    <t xml:space="preserve">SERVICIOS COMPLEMENTARIOS </t>
  </si>
  <si>
    <t xml:space="preserve">Piso Melaminico m2 con Madecanto rígido Color Duna o Blanco 15 mm + Instalación </t>
  </si>
  <si>
    <t>Piso Melaminico m2 con Madecanto rígido Color Duna o Blanco 15 mm + Instalación + Tarima</t>
  </si>
  <si>
    <r>
      <t>Nevera Minibar 121 LT (48.5cm X 85.1cm X 60cm)</t>
    </r>
    <r>
      <rPr>
        <sz val="12"/>
        <color rgb="FFFF0000"/>
        <rFont val="Arial Narrow"/>
        <family val="2"/>
      </rPr>
      <t xml:space="preserve"> </t>
    </r>
  </si>
  <si>
    <t>MOBILIARIO Y ELEMENTOS DE DECORACIÓN PUFFS</t>
  </si>
  <si>
    <t>Base a piso para Tv (Soporta 40 a 60 pulgadas) incluye los sugetadores para el TV</t>
  </si>
  <si>
    <t>Base a piso para Tv (Soporta de 60 a 92 pulgadas) incluye los sugetadores para el TV</t>
  </si>
  <si>
    <t>Consola de Audio Digital 8 Canales (Se Requiere Operario)</t>
  </si>
  <si>
    <t>Consola de Audio Digital 16 Canales (Se Requiere Operario)</t>
  </si>
  <si>
    <t>Pantalla Led Full Hd Indoor /  Pitch 3,9 / Tamaño 4 x 2. Incluye montaje en stacking, procesador y computador para contenido.</t>
  </si>
  <si>
    <t>Pantalla Led Full Hd Indoor /  Pitch 2,6 / Tamaño 4 x 2. Incluye montaje en stacking, procesador y computador para contenido.</t>
  </si>
  <si>
    <t>Pantalla Led Full Hd Indoor /  Pitch 1,9  / Tamaño 4 x 2. Incluye montaje en stacking, procesador y computador para contenido.</t>
  </si>
  <si>
    <t xml:space="preserve">Laser TV 2k a 4k </t>
  </si>
  <si>
    <t>Proyector Láser FULL HD a 4k</t>
  </si>
  <si>
    <t>Camara de video profesional 4k con tripode</t>
  </si>
  <si>
    <t>Sistema de Audio Barra de Sonido con Subwoofer (Alámbrico, Bluetooth, Fibra y/o NFC)</t>
  </si>
  <si>
    <t>Pasador de diapositivas USB de mediano alcance con puntero Laser</t>
  </si>
  <si>
    <t xml:space="preserve">Marco Touch para TV 55" </t>
  </si>
  <si>
    <t xml:space="preserve">Micrófono alámbrico Base a piso o a mesa (Incluye cable XLR, no incluye instalación) </t>
  </si>
  <si>
    <t>Micrófono alámbrico Base a piso o a mesa (Incluye cable XLR, no incluye instalación)</t>
  </si>
  <si>
    <r>
      <t xml:space="preserve">INFORMACIÓN DEL CLIENTE
</t>
    </r>
    <r>
      <rPr>
        <b/>
        <sz val="20"/>
        <color theme="1" tint="0.499984740745262"/>
        <rFont val="Arial"/>
        <family val="2"/>
      </rPr>
      <t>*No olvide diligenciar todos los campos</t>
    </r>
  </si>
  <si>
    <t>1 a 2 días
Tarifa Diaria</t>
  </si>
  <si>
    <t>3 a 6 días
Tarifa Diaria</t>
  </si>
  <si>
    <t>7 días en adelante
Tarifa Global</t>
  </si>
  <si>
    <t>PI-FO-2091 (Vr. 16)</t>
  </si>
  <si>
    <r>
      <rPr>
        <sz val="10"/>
        <color rgb="FF003A74"/>
        <rFont val="Arial Narrow"/>
        <family val="2"/>
      </rPr>
      <t>●</t>
    </r>
    <r>
      <rPr>
        <sz val="12"/>
        <color rgb="FF666699"/>
        <rFont val="Arial Narrow"/>
        <family val="2"/>
      </rPr>
      <t xml:space="preserve"> </t>
    </r>
    <r>
      <rPr>
        <sz val="12"/>
        <rFont val="Arial Narrow"/>
        <family val="2"/>
      </rPr>
      <t xml:space="preserve">Recuerde que las instalaciones de servicios de </t>
    </r>
    <r>
      <rPr>
        <b/>
        <sz val="12"/>
        <rFont val="Arial Narrow"/>
        <family val="2"/>
      </rPr>
      <t>Agua, Desagüe, Aire comprimido y Electricidad</t>
    </r>
    <r>
      <rPr>
        <sz val="12"/>
        <rFont val="Arial Narrow"/>
        <family val="2"/>
      </rPr>
      <t xml:space="preserve"> se hacen según especificaciones técnicas de Corferias.</t>
    </r>
    <r>
      <rPr>
        <sz val="12"/>
        <color rgb="FF666699"/>
        <rFont val="Arial Narrow"/>
        <family val="2"/>
      </rPr>
      <t xml:space="preserve">
</t>
    </r>
    <r>
      <rPr>
        <sz val="10"/>
        <color rgb="FF003A74"/>
        <rFont val="Arial Narrow"/>
        <family val="2"/>
      </rPr>
      <t>●</t>
    </r>
    <r>
      <rPr>
        <sz val="12"/>
        <color rgb="FF666699"/>
        <rFont val="Arial Narrow"/>
        <family val="2"/>
      </rPr>
      <t xml:space="preserve"> </t>
    </r>
    <r>
      <rPr>
        <sz val="12"/>
        <rFont val="Arial Narrow"/>
        <family val="2"/>
      </rPr>
      <t xml:space="preserve">Los </t>
    </r>
    <r>
      <rPr>
        <b/>
        <sz val="12"/>
        <rFont val="Arial Narrow"/>
        <family val="2"/>
      </rPr>
      <t>equipos eléctricos</t>
    </r>
    <r>
      <rPr>
        <sz val="12"/>
        <rFont val="Arial Narrow"/>
        <family val="2"/>
      </rPr>
      <t xml:space="preserve"> deben estar protegidos por un estabilizador de voltaje, o supresor de picos, que el expositor debe proveer. </t>
    </r>
  </si>
  <si>
    <r>
      <rPr>
        <sz val="9"/>
        <color rgb="FF003A74"/>
        <rFont val="Arial Narrow"/>
        <family val="2"/>
      </rPr>
      <t>●</t>
    </r>
    <r>
      <rPr>
        <sz val="9"/>
        <rFont val="Arial Narrow"/>
        <family val="2"/>
      </rPr>
      <t xml:space="preserve"> </t>
    </r>
    <r>
      <rPr>
        <sz val="12"/>
        <rFont val="Arial Narrow"/>
        <family val="2"/>
      </rPr>
      <t xml:space="preserve">Las conexiones de los equipos deben estar en codo galvanizado de ½ ".     </t>
    </r>
    <r>
      <rPr>
        <sz val="9"/>
        <rFont val="Arial Narrow"/>
        <family val="2"/>
      </rPr>
      <t xml:space="preserve">                                                                                                                                                                                                                                                                                                                                                      </t>
    </r>
  </si>
  <si>
    <t xml:space="preserve">Punto de aire comprimido para punto con presión máx. de 100 PSI, y caudal máx. 35CFM. </t>
  </si>
  <si>
    <r>
      <rPr>
        <b/>
        <sz val="12"/>
        <color theme="1"/>
        <rFont val="Arial Narrow"/>
        <family val="2"/>
      </rPr>
      <t xml:space="preserve">Tenga en cuenta:                                                                            
</t>
    </r>
    <r>
      <rPr>
        <b/>
        <sz val="12"/>
        <color rgb="FF003A74"/>
        <rFont val="Arial Narrow"/>
        <family val="2"/>
      </rPr>
      <t>●</t>
    </r>
    <r>
      <rPr>
        <sz val="12"/>
        <color theme="1"/>
        <rFont val="Arial Narrow"/>
        <family val="2"/>
      </rPr>
      <t xml:space="preserve">El servicio de </t>
    </r>
    <r>
      <rPr>
        <b/>
        <sz val="12"/>
        <color theme="1"/>
        <rFont val="Arial Narrow"/>
        <family val="2"/>
      </rPr>
      <t xml:space="preserve">Brazo mecánico </t>
    </r>
    <r>
      <rPr>
        <sz val="12"/>
        <color theme="1"/>
        <rFont val="Arial Narrow"/>
        <family val="2"/>
      </rPr>
      <t xml:space="preserve">por fracciones aplica según disponibilidad para los días y horarios </t>
    </r>
    <r>
      <rPr>
        <b/>
        <sz val="12"/>
        <color theme="1"/>
        <rFont val="Arial Narrow"/>
        <family val="2"/>
      </rPr>
      <t>oficiales de montaje y desmontaje</t>
    </r>
    <r>
      <rPr>
        <sz val="12"/>
        <color theme="1"/>
        <rFont val="Arial Narrow"/>
        <family val="2"/>
      </rPr>
      <t xml:space="preserve"> comprendidos entre 8:00 a. m. y 8:00 p. m.
</t>
    </r>
    <r>
      <rPr>
        <sz val="12"/>
        <color rgb="FF003A74"/>
        <rFont val="Arial Narrow"/>
        <family val="2"/>
      </rPr>
      <t>●</t>
    </r>
    <r>
      <rPr>
        <sz val="12"/>
        <color theme="1"/>
        <rFont val="Arial Narrow"/>
        <family val="2"/>
      </rPr>
      <t xml:space="preserve">Si requiere el servicio fuera de este horario, puede comunicarse con la oficina de PLUS, donde nuestros asesores le brindarán orientación y realizarán la respectiva cotización.
</t>
    </r>
    <r>
      <rPr>
        <sz val="12"/>
        <color rgb="FF003A74"/>
        <rFont val="Arial Narrow"/>
        <family val="2"/>
      </rPr>
      <t>●</t>
    </r>
    <r>
      <rPr>
        <sz val="12"/>
        <color theme="1"/>
        <rFont val="Arial Narrow"/>
        <family val="2"/>
      </rPr>
      <t xml:space="preserve">La prestación del servicio se coordina con el operario de la máquina de acuerdo a disponibilidad, </t>
    </r>
    <r>
      <rPr>
        <b/>
        <sz val="12"/>
        <color theme="1"/>
        <rFont val="Arial Narrow"/>
        <family val="2"/>
      </rPr>
      <t xml:space="preserve">el tiempo de alquiler deberá ser utilizado dentro del periodo de la feria.
</t>
    </r>
    <r>
      <rPr>
        <b/>
        <sz val="12"/>
        <color rgb="FF003A74"/>
        <rFont val="Arial Narrow"/>
        <family val="2"/>
      </rPr>
      <t>●</t>
    </r>
    <r>
      <rPr>
        <b/>
        <sz val="12"/>
        <color theme="1"/>
        <rFont val="Arial Narrow"/>
        <family val="2"/>
      </rPr>
      <t>El servicio de incluye:</t>
    </r>
    <r>
      <rPr>
        <sz val="12"/>
        <color theme="1"/>
        <rFont val="Arial Narrow"/>
        <family val="2"/>
      </rPr>
      <t xml:space="preserve"> Equipo de elevación de alturas certificado, Operario certificado en alturas, Diferenciales, Eslingas, Grilletes y demás accesorios que se requieran para la instalación del truss. Incluye montaje y desmontaje.</t>
    </r>
  </si>
  <si>
    <r>
      <rPr>
        <b/>
        <sz val="10"/>
        <color rgb="FFC00000"/>
        <rFont val="Arial Narrow"/>
        <family val="2"/>
      </rPr>
      <t>●</t>
    </r>
    <r>
      <rPr>
        <b/>
        <sz val="12"/>
        <color theme="1"/>
        <rFont val="Arial Narrow"/>
        <family val="2"/>
      </rPr>
      <t xml:space="preserve"> </t>
    </r>
    <r>
      <rPr>
        <sz val="12"/>
        <color theme="1"/>
        <rFont val="Arial Narrow"/>
        <family val="2"/>
      </rPr>
      <t xml:space="preserve">El servicio de Internet ofrecido por Corferias tiene un </t>
    </r>
    <r>
      <rPr>
        <b/>
        <sz val="12"/>
        <color theme="1"/>
        <rFont val="Arial Narrow"/>
        <family val="2"/>
      </rPr>
      <t>ancho de banda compartido</t>
    </r>
    <r>
      <rPr>
        <sz val="12"/>
        <color theme="1"/>
        <rFont val="Arial Narrow"/>
        <family val="2"/>
      </rPr>
      <t xml:space="preserve">, Corferias entrega un PIN (Clave) como sistema de autenticación válido para un equipo.
</t>
    </r>
    <r>
      <rPr>
        <sz val="10"/>
        <color rgb="FFC00000"/>
        <rFont val="Arial Narrow"/>
        <family val="2"/>
      </rPr>
      <t>●</t>
    </r>
    <r>
      <rPr>
        <sz val="12"/>
        <color theme="1"/>
        <rFont val="Arial Narrow"/>
        <family val="2"/>
      </rPr>
      <t xml:space="preserve"> Requiere tecnologías con </t>
    </r>
    <r>
      <rPr>
        <b/>
        <sz val="12"/>
        <color theme="1"/>
        <rFont val="Arial Narrow"/>
        <family val="2"/>
      </rPr>
      <t>Tarjeta de red de 5 GHz</t>
    </r>
    <r>
      <rPr>
        <sz val="12"/>
        <color theme="1"/>
        <rFont val="Arial Narrow"/>
        <family val="2"/>
      </rPr>
      <t>, cob</t>
    </r>
    <r>
      <rPr>
        <sz val="12"/>
        <rFont val="Arial Narrow"/>
        <family val="2"/>
      </rPr>
      <t xml:space="preserve">ertura sobre los pabellones de la feria, no habilitado para áreas libres.
</t>
    </r>
    <r>
      <rPr>
        <b/>
        <sz val="12"/>
        <color rgb="FFC00000"/>
        <rFont val="Arial Narrow"/>
        <family val="2"/>
      </rPr>
      <t xml:space="preserve">● </t>
    </r>
    <r>
      <rPr>
        <b/>
        <sz val="12"/>
        <rFont val="Arial Narrow"/>
        <family val="2"/>
      </rPr>
      <t>Wifi:</t>
    </r>
    <r>
      <rPr>
        <sz val="12"/>
        <rFont val="Arial Narrow"/>
        <family val="2"/>
      </rPr>
      <t xml:space="preserve"> Por su naturaleza inalámbrica puede presentar algunas intermitencias en la efectividad de su conexión.
</t>
    </r>
    <r>
      <rPr>
        <b/>
        <sz val="12"/>
        <color rgb="FFC00000"/>
        <rFont val="Arial Narrow"/>
        <family val="2"/>
      </rPr>
      <t xml:space="preserve">● </t>
    </r>
    <r>
      <rPr>
        <b/>
        <sz val="12"/>
        <rFont val="Arial Narrow"/>
        <family val="2"/>
      </rPr>
      <t>Cableado:</t>
    </r>
    <r>
      <rPr>
        <sz val="12"/>
        <rFont val="Arial Narrow"/>
        <family val="2"/>
      </rPr>
      <t xml:space="preserve"> Aplica para equipos que cuenten con una tarjeta de red con </t>
    </r>
    <r>
      <rPr>
        <b/>
        <sz val="12"/>
        <rFont val="Arial Narrow"/>
        <family val="2"/>
      </rPr>
      <t>puerto RJ45.</t>
    </r>
  </si>
  <si>
    <t>Pedestal Cuadrado (30cm x 30cm x 30cm)</t>
  </si>
  <si>
    <t>Pedestal Rectangular 60cm (60cm x 30cm x 30cm)</t>
  </si>
  <si>
    <t>Pedestal Rectangular 90cm (90cm x 30cm x 30cm)</t>
  </si>
  <si>
    <r>
      <rPr>
        <sz val="24"/>
        <color rgb="FFC00000"/>
        <rFont val="Arial"/>
        <family val="2"/>
      </rPr>
      <t>●</t>
    </r>
    <r>
      <rPr>
        <sz val="24"/>
        <color rgb="FFD64518"/>
        <rFont val="Arial"/>
        <family val="2"/>
      </rPr>
      <t xml:space="preserve"> </t>
    </r>
    <r>
      <rPr>
        <sz val="24"/>
        <color rgb="FF000000"/>
        <rFont val="Arial"/>
        <family val="2"/>
      </rPr>
      <t xml:space="preserve">El servicio de internet en reúso ofrecido por Corferias permite navegación básica para la consulta de correos, páginas web, entre otros. Cuenta con una red oscilante de 2-5 MB en un ancho de banda compartido entre los expositores que adquieran el servicio.
</t>
    </r>
    <r>
      <rPr>
        <sz val="24"/>
        <color rgb="FFC00000"/>
        <rFont val="Arial"/>
        <family val="2"/>
      </rPr>
      <t>●</t>
    </r>
    <r>
      <rPr>
        <sz val="24"/>
        <color rgb="FFD64518"/>
        <rFont val="Arial"/>
        <family val="2"/>
      </rPr>
      <t xml:space="preserve"> </t>
    </r>
    <r>
      <rPr>
        <sz val="24"/>
        <color rgb="FF000000"/>
        <rFont val="Arial"/>
        <family val="2"/>
      </rPr>
      <t>Corferias ingresa en el equipo un PIN (Clave) valido para un equipo que permita su autenticación.</t>
    </r>
    <r>
      <rPr>
        <sz val="24"/>
        <rFont val="Arial"/>
        <family val="2"/>
      </rPr>
      <t xml:space="preserve">
</t>
    </r>
    <r>
      <rPr>
        <sz val="24"/>
        <color rgb="FFC00000"/>
        <rFont val="Arial"/>
        <family val="2"/>
      </rPr>
      <t>●</t>
    </r>
    <r>
      <rPr>
        <sz val="24"/>
        <rFont val="Arial"/>
        <family val="2"/>
      </rPr>
      <t xml:space="preserve"> Un punto de internet cableado permite la navegación en un dispositivo. Para garantizar una conexión óptima, no se permite realizar derivaciones ni conectar extensores de red para ampliar el servicio a otros dispositivos.</t>
    </r>
  </si>
  <si>
    <r>
      <rPr>
        <sz val="11"/>
        <color rgb="FFC00000"/>
        <rFont val="Arial"/>
        <family val="2"/>
      </rPr>
      <t>●</t>
    </r>
    <r>
      <rPr>
        <sz val="11"/>
        <color rgb="FFD64518"/>
        <rFont val="Arial"/>
        <family val="2"/>
      </rPr>
      <t xml:space="preserve"> </t>
    </r>
    <r>
      <rPr>
        <sz val="11"/>
        <color rgb="FF000000"/>
        <rFont val="Arial"/>
        <family val="2"/>
      </rPr>
      <t xml:space="preserve">El servicio de internet en reúso ofrecido por Corferias permite navegación básica para la consulta de correos, páginas web, entre otros. Cuenta con una red oscilante de 2-5 MB en un ancho de banda compartido entre los expositores que adquieran el servicio.
</t>
    </r>
    <r>
      <rPr>
        <sz val="11"/>
        <color rgb="FFC00000"/>
        <rFont val="Arial"/>
        <family val="2"/>
      </rPr>
      <t>●</t>
    </r>
    <r>
      <rPr>
        <sz val="11"/>
        <color rgb="FFD64518"/>
        <rFont val="Arial"/>
        <family val="2"/>
      </rPr>
      <t xml:space="preserve"> </t>
    </r>
    <r>
      <rPr>
        <sz val="11"/>
        <color rgb="FF000000"/>
        <rFont val="Arial"/>
        <family val="2"/>
      </rPr>
      <t>Corferias ingresa en el equipo un PIN (Clave) valido para un equipo que permita su autenticación.</t>
    </r>
    <r>
      <rPr>
        <sz val="11"/>
        <rFont val="Arial"/>
        <family val="2"/>
      </rPr>
      <t xml:space="preserve">
</t>
    </r>
    <r>
      <rPr>
        <sz val="11"/>
        <color rgb="FFC00000"/>
        <rFont val="Arial"/>
        <family val="2"/>
      </rPr>
      <t>●</t>
    </r>
    <r>
      <rPr>
        <sz val="11"/>
        <rFont val="Arial"/>
        <family val="2"/>
      </rPr>
      <t xml:space="preserve"> Un punto de internet cableado permite la navegación en un dispositivo. Para garantizar una conexión óptima, no se permite realizar derivaciones ni conectar extensores de red para ampliar el servicio a otros dispositivos.</t>
    </r>
  </si>
  <si>
    <t>Acometida Monofásica (Regleta plástica, consumo hasta 3KW/110V)</t>
  </si>
  <si>
    <t>Instalación Trifásica (Regleta plástica, consumo hasta 4KW/208V)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</si>
</sst>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4" formatCode="_-&quot;$&quot;\ * #,##0.00_-;\-&quot;$&quot;\ * #,##0.00_-;_-&quot;$&quot;\ * &quot;-&quot;??_-;_-@_-"/>
    <numFmt numFmtId="164" formatCode="_(&quot;$&quot;\ * #,##0_);_(&quot;$&quot;\ * \(#,##0\);_(&quot;$&quot;\ * &quot;-&quot;_);_(@_)"/>
    <numFmt numFmtId="165" formatCode="_-* #,##0_-;\-* #,##0_-;_-* &quot;-&quot;??_-;_-@_-"/>
    <numFmt numFmtId="166" formatCode="_-&quot;$&quot;\ * #,##0_-;\-&quot;$&quot;\ * #,##0_-;_-&quot;$&quot;\ * &quot;-&quot;??_-;_-@_-"/>
    <numFmt numFmtId="167" formatCode="_-[$$-240A]\ * #,##0_-;\-[$$-240A]\ * #,##0_-;_-[$$-240A]\ * &quot;-&quot;??_-;_-@_-"/>
    <numFmt numFmtId="168" formatCode="_(&quot;$&quot;\ * #,##0.00_);_(&quot;$&quot;\ * \(#,##0.00\);_(&quot;$&quot;\ * &quot;-&quot;??_);_(@_)"/>
    <numFmt numFmtId="169" formatCode="_-[$$-240A]\ * #,##0.00_-;\-[$$-240A]\ * #,##0.00_-;_-[$$-240A]\ * &quot;-&quot;??_-;_-@_-"/>
    <numFmt numFmtId="170" formatCode="&quot;$&quot;\ #,##0"/>
    <numFmt numFmtId="171" formatCode="&quot;$&quot;\ #,##0.00000"/>
  </numFmts>
  <fonts count="131" x14ac:knownFonts="1">
    <font>
      <sz val="11"/>
      <color theme="1"/>
      <name val="Aptos Narrow"/>
      <family val="2"/>
      <scheme val="minor"/>
    </font>
    <font>
      <sz val="11"/>
      <color theme="1"/>
      <name val="Aptos Narrow"/>
      <family val="2"/>
      <scheme val="minor"/>
    </font>
    <font>
      <sz val="11"/>
      <color theme="0"/>
      <name val="Aptos Narrow"/>
      <family val="2"/>
      <scheme val="minor"/>
    </font>
    <font>
      <sz val="26"/>
      <color theme="1"/>
      <name val="Arial Black"/>
      <family val="2"/>
    </font>
    <font>
      <sz val="38"/>
      <color theme="0"/>
      <name val="Britannic Bold"/>
      <family val="2"/>
    </font>
    <font>
      <sz val="26"/>
      <color theme="1"/>
      <name val="Franklin Gothic Demi"/>
      <family val="2"/>
    </font>
    <font>
      <sz val="14"/>
      <color theme="1"/>
      <name val="Arial Narrow"/>
      <family val="2"/>
    </font>
    <font>
      <sz val="12"/>
      <color theme="1"/>
      <name val="Arial Narrow"/>
      <family val="2"/>
    </font>
    <font>
      <u/>
      <sz val="11"/>
      <color theme="10"/>
      <name val="Aptos Narrow"/>
      <family val="2"/>
      <scheme val="minor"/>
    </font>
    <font>
      <u/>
      <sz val="14"/>
      <color theme="10"/>
      <name val="Arial Narrow"/>
      <family val="2"/>
    </font>
    <font>
      <sz val="12"/>
      <color rgb="FF666699"/>
      <name val="Arial Narrow"/>
      <family val="2"/>
    </font>
    <font>
      <b/>
      <sz val="12"/>
      <name val="Arial Narrow"/>
      <family val="2"/>
    </font>
    <font>
      <sz val="12"/>
      <name val="Arial Narrow"/>
      <family val="2"/>
    </font>
    <font>
      <b/>
      <sz val="12"/>
      <color theme="0"/>
      <name val="Arial Narrow"/>
      <family val="2"/>
    </font>
    <font>
      <sz val="11"/>
      <name val="Aptos Narrow"/>
      <family val="2"/>
      <scheme val="minor"/>
    </font>
    <font>
      <sz val="12"/>
      <color indexed="8"/>
      <name val="Arial Narrow"/>
      <family val="2"/>
    </font>
    <font>
      <b/>
      <sz val="12"/>
      <color indexed="8"/>
      <name val="Arial Narrow"/>
      <family val="2"/>
    </font>
    <font>
      <b/>
      <sz val="12"/>
      <color theme="1"/>
      <name val="Arial Narrow"/>
      <family val="2"/>
    </font>
    <font>
      <sz val="11"/>
      <color rgb="FF000000"/>
      <name val="Aptos Narrow"/>
      <family val="2"/>
      <scheme val="minor"/>
    </font>
    <font>
      <sz val="12"/>
      <color rgb="FF000000"/>
      <name val="Arial Narrow"/>
      <family val="2"/>
    </font>
    <font>
      <b/>
      <sz val="12"/>
      <color rgb="FF000000"/>
      <name val="Arial Narrow"/>
      <family val="2"/>
    </font>
    <font>
      <b/>
      <sz val="11"/>
      <color theme="1"/>
      <name val="Aptos Narrow"/>
      <family val="2"/>
      <scheme val="minor"/>
    </font>
    <font>
      <b/>
      <sz val="18"/>
      <color theme="0"/>
      <name val="Arial Narrow"/>
      <family val="2"/>
    </font>
    <font>
      <sz val="14"/>
      <color theme="0"/>
      <name val="Aptos Narrow"/>
      <family val="2"/>
      <scheme val="minor"/>
    </font>
    <font>
      <sz val="14"/>
      <name val="Arial Narrow"/>
      <family val="2"/>
    </font>
    <font>
      <b/>
      <sz val="14"/>
      <name val="Arial Narrow"/>
      <family val="2"/>
    </font>
    <font>
      <b/>
      <sz val="14"/>
      <color theme="1"/>
      <name val="Aptos Narrow"/>
      <family val="2"/>
      <scheme val="minor"/>
    </font>
    <font>
      <b/>
      <sz val="22"/>
      <color rgb="FFD64518"/>
      <name val="Arial"/>
      <family val="2"/>
    </font>
    <font>
      <b/>
      <sz val="24"/>
      <color theme="1"/>
      <name val="Arial"/>
      <family val="2"/>
    </font>
    <font>
      <b/>
      <sz val="22"/>
      <color theme="2" tint="-0.749992370372631"/>
      <name val="Arial"/>
      <family val="2"/>
    </font>
    <font>
      <b/>
      <sz val="21"/>
      <color rgb="FFD64518"/>
      <name val="Arial"/>
      <family val="2"/>
    </font>
    <font>
      <sz val="16"/>
      <color theme="1"/>
      <name val="Arial"/>
      <family val="2"/>
    </font>
    <font>
      <sz val="11"/>
      <color theme="1"/>
      <name val="Arial"/>
      <family val="2"/>
    </font>
    <font>
      <sz val="24"/>
      <color theme="1"/>
      <name val="Arial"/>
      <family val="2"/>
    </font>
    <font>
      <sz val="28"/>
      <color theme="1"/>
      <name val="Arial"/>
      <family val="2"/>
    </font>
    <font>
      <sz val="26"/>
      <color theme="1"/>
      <name val="Arial"/>
      <family val="2"/>
    </font>
    <font>
      <b/>
      <sz val="44"/>
      <color rgb="FFD64518"/>
      <name val="Arial"/>
      <family val="2"/>
    </font>
    <font>
      <sz val="28"/>
      <color theme="0"/>
      <name val="Arial"/>
      <family val="2"/>
    </font>
    <font>
      <sz val="36"/>
      <color theme="0"/>
      <name val="Arial"/>
      <family val="2"/>
    </font>
    <font>
      <i/>
      <sz val="16"/>
      <color theme="1"/>
      <name val="Arial"/>
      <family val="2"/>
    </font>
    <font>
      <b/>
      <sz val="34"/>
      <color theme="3" tint="-0.499984740745262"/>
      <name val="Arial"/>
      <family val="2"/>
    </font>
    <font>
      <sz val="14"/>
      <color theme="1"/>
      <name val="Arial"/>
      <family val="2"/>
    </font>
    <font>
      <b/>
      <sz val="19"/>
      <color theme="1"/>
      <name val="Arial"/>
      <family val="2"/>
    </font>
    <font>
      <b/>
      <sz val="24"/>
      <color theme="0"/>
      <name val="Arial"/>
      <family val="2"/>
    </font>
    <font>
      <b/>
      <sz val="22"/>
      <color theme="0"/>
      <name val="Arial"/>
      <family val="2"/>
    </font>
    <font>
      <sz val="12"/>
      <color theme="1"/>
      <name val="Arial"/>
      <family val="2"/>
    </font>
    <font>
      <b/>
      <sz val="36"/>
      <color theme="1"/>
      <name val="Arial"/>
      <family val="2"/>
    </font>
    <font>
      <b/>
      <i/>
      <sz val="26"/>
      <color theme="3" tint="-0.249977111117893"/>
      <name val="Arial"/>
      <family val="2"/>
    </font>
    <font>
      <b/>
      <i/>
      <sz val="28"/>
      <color theme="3" tint="-0.249977111117893"/>
      <name val="Arial"/>
      <family val="2"/>
    </font>
    <font>
      <sz val="24"/>
      <name val="Arial"/>
      <family val="2"/>
    </font>
    <font>
      <sz val="24"/>
      <color rgb="FFD64518"/>
      <name val="Arial"/>
      <family val="2"/>
    </font>
    <font>
      <b/>
      <sz val="24"/>
      <name val="Arial"/>
      <family val="2"/>
    </font>
    <font>
      <sz val="24"/>
      <color rgb="FF5AB28F"/>
      <name val="Arial"/>
      <family val="2"/>
    </font>
    <font>
      <b/>
      <sz val="24"/>
      <color rgb="FF5AB28F"/>
      <name val="Arial"/>
      <family val="2"/>
    </font>
    <font>
      <b/>
      <sz val="30"/>
      <color theme="1"/>
      <name val="Arial"/>
      <family val="2"/>
    </font>
    <font>
      <b/>
      <sz val="30"/>
      <name val="Arial"/>
      <family val="2"/>
    </font>
    <font>
      <sz val="30"/>
      <color theme="1"/>
      <name val="Arial"/>
      <family val="2"/>
    </font>
    <font>
      <b/>
      <i/>
      <sz val="28"/>
      <color theme="2" tint="-0.499984740745262"/>
      <name val="Arial"/>
      <family val="2"/>
    </font>
    <font>
      <b/>
      <sz val="30"/>
      <color theme="0"/>
      <name val="Arial"/>
      <family val="2"/>
    </font>
    <font>
      <sz val="36"/>
      <color theme="1"/>
      <name val="Arial"/>
      <family val="2"/>
    </font>
    <font>
      <b/>
      <sz val="32"/>
      <color theme="1"/>
      <name val="Arial"/>
      <family val="2"/>
    </font>
    <font>
      <b/>
      <sz val="32"/>
      <name val="Arial"/>
      <family val="2"/>
    </font>
    <font>
      <sz val="32"/>
      <color theme="1"/>
      <name val="Arial"/>
      <family val="2"/>
    </font>
    <font>
      <b/>
      <sz val="11"/>
      <color rgb="FFFFFFFF"/>
      <name val="Arial Narrow"/>
      <family val="2"/>
    </font>
    <font>
      <b/>
      <sz val="11"/>
      <color rgb="FF000000"/>
      <name val="Aptos Narrow"/>
      <family val="2"/>
      <scheme val="minor"/>
    </font>
    <font>
      <sz val="52"/>
      <color theme="1"/>
      <name val="Aptos Narrow"/>
      <family val="2"/>
      <scheme val="minor"/>
    </font>
    <font>
      <sz val="8"/>
      <color rgb="FF000000"/>
      <name val="Segoe UI"/>
      <family val="2"/>
    </font>
    <font>
      <sz val="11"/>
      <color theme="1"/>
      <name val="Arial Narrow"/>
      <family val="2"/>
    </font>
    <font>
      <sz val="11"/>
      <name val="Arial"/>
      <family val="2"/>
    </font>
    <font>
      <b/>
      <sz val="12"/>
      <color rgb="FF003A74"/>
      <name val="Arial"/>
      <family val="2"/>
    </font>
    <font>
      <sz val="11"/>
      <color rgb="FFC00000"/>
      <name val="Arial"/>
      <family val="2"/>
    </font>
    <font>
      <b/>
      <sz val="11"/>
      <name val="Arial"/>
      <family val="2"/>
    </font>
    <font>
      <b/>
      <sz val="11"/>
      <color rgb="FF003A74"/>
      <name val="Arial"/>
      <family val="2"/>
    </font>
    <font>
      <sz val="11"/>
      <color rgb="FF5AB28F"/>
      <name val="Arial"/>
      <family val="2"/>
    </font>
    <font>
      <b/>
      <sz val="11"/>
      <color theme="0"/>
      <name val="Arial"/>
      <family val="2"/>
    </font>
    <font>
      <sz val="11"/>
      <color rgb="FFD64518"/>
      <name val="Arial"/>
      <family val="2"/>
    </font>
    <font>
      <b/>
      <sz val="11"/>
      <color rgb="FFC00000"/>
      <name val="Arial"/>
      <family val="2"/>
    </font>
    <font>
      <b/>
      <sz val="11"/>
      <color rgb="FF5AB28F"/>
      <name val="Arial"/>
      <family val="2"/>
    </font>
    <font>
      <sz val="11"/>
      <color rgb="FF000000"/>
      <name val="Arial"/>
      <family val="2"/>
    </font>
    <font>
      <b/>
      <sz val="11"/>
      <color rgb="FF000000"/>
      <name val="Arial"/>
      <family val="2"/>
    </font>
    <font>
      <b/>
      <sz val="62"/>
      <color rgb="FFC00000"/>
      <name val="Arial"/>
      <family val="2"/>
    </font>
    <font>
      <b/>
      <sz val="22"/>
      <color theme="1" tint="0.34998626667073579"/>
      <name val="Arial"/>
      <family val="2"/>
    </font>
    <font>
      <b/>
      <sz val="34"/>
      <color rgb="FFC00000"/>
      <name val="Arial"/>
      <family val="2"/>
    </font>
    <font>
      <sz val="28"/>
      <color rgb="FFC00000"/>
      <name val="Arial"/>
      <family val="2"/>
    </font>
    <font>
      <b/>
      <sz val="30"/>
      <color rgb="FFC00000"/>
      <name val="Arial"/>
      <family val="2"/>
    </font>
    <font>
      <b/>
      <sz val="36"/>
      <color rgb="FFFFFFFF"/>
      <name val="Arial"/>
      <family val="2"/>
    </font>
    <font>
      <b/>
      <sz val="24"/>
      <color rgb="FF003A74"/>
      <name val="Arial"/>
      <family val="2"/>
    </font>
    <font>
      <sz val="24"/>
      <color rgb="FFC00000"/>
      <name val="Arial"/>
      <family val="2"/>
    </font>
    <font>
      <b/>
      <sz val="24"/>
      <color rgb="FFC00000"/>
      <name val="Arial"/>
      <family val="2"/>
    </font>
    <font>
      <sz val="24"/>
      <color rgb="FF000000"/>
      <name val="Arial"/>
      <family val="2"/>
    </font>
    <font>
      <b/>
      <sz val="24"/>
      <color rgb="FF000000"/>
      <name val="Arial"/>
      <family val="2"/>
    </font>
    <font>
      <b/>
      <sz val="26"/>
      <color rgb="FFC00000"/>
      <name val="Aharoni"/>
      <charset val="177"/>
    </font>
    <font>
      <b/>
      <sz val="14"/>
      <color rgb="FFC00000"/>
      <name val="Arial Narrow"/>
      <family val="2"/>
    </font>
    <font>
      <b/>
      <sz val="14"/>
      <color theme="0"/>
      <name val="Aptos Narrow"/>
      <family val="2"/>
      <scheme val="minor"/>
    </font>
    <font>
      <b/>
      <sz val="12"/>
      <color theme="0"/>
      <name val="Aptos Narrow"/>
      <family val="2"/>
    </font>
    <font>
      <b/>
      <sz val="12"/>
      <color theme="1"/>
      <name val="Aptos Narrow"/>
      <family val="2"/>
    </font>
    <font>
      <sz val="9"/>
      <name val="Arial Narrow"/>
      <family val="2"/>
    </font>
    <font>
      <b/>
      <sz val="12"/>
      <color rgb="FFFFFFFF"/>
      <name val="Aptos Narrow"/>
      <family val="2"/>
    </font>
    <font>
      <b/>
      <sz val="12"/>
      <color rgb="FF000000"/>
      <name val="Aptos Narrow"/>
      <family val="2"/>
    </font>
    <font>
      <b/>
      <sz val="36"/>
      <color rgb="FFC00000"/>
      <name val="Arial"/>
      <family val="2"/>
    </font>
    <font>
      <b/>
      <sz val="30"/>
      <color rgb="FF000000"/>
      <name val="Arial"/>
      <family val="2"/>
    </font>
    <font>
      <sz val="9"/>
      <name val="Arial"/>
      <family val="2"/>
    </font>
    <font>
      <sz val="9"/>
      <color theme="1"/>
      <name val="Aptos Narrow"/>
      <family val="2"/>
      <scheme val="minor"/>
    </font>
    <font>
      <sz val="9"/>
      <color theme="1"/>
      <name val="Arial"/>
      <family val="2"/>
    </font>
    <font>
      <sz val="10"/>
      <color rgb="FF003A74"/>
      <name val="Arial Narrow"/>
      <family val="2"/>
    </font>
    <font>
      <sz val="9"/>
      <color rgb="FF003A74"/>
      <name val="Arial Narrow"/>
      <family val="2"/>
    </font>
    <font>
      <b/>
      <sz val="10"/>
      <color rgb="FFC00000"/>
      <name val="Arial Narrow"/>
      <family val="2"/>
    </font>
    <font>
      <sz val="10"/>
      <color rgb="FFC00000"/>
      <name val="Arial Narrow"/>
      <family val="2"/>
    </font>
    <font>
      <sz val="12"/>
      <color rgb="FFC00000"/>
      <name val="Arial Narrow"/>
      <family val="2"/>
    </font>
    <font>
      <sz val="12"/>
      <color rgb="FF003A74"/>
      <name val="Arial Narrow"/>
      <family val="2"/>
    </font>
    <font>
      <sz val="20"/>
      <name val="Arial"/>
      <family val="2"/>
    </font>
    <font>
      <sz val="11"/>
      <name val="Calibri"/>
      <family val="2"/>
    </font>
    <font>
      <b/>
      <u/>
      <sz val="24"/>
      <name val="Arial"/>
      <family val="2"/>
    </font>
    <font>
      <b/>
      <sz val="45"/>
      <color theme="0"/>
      <name val="Arial"/>
      <family val="2"/>
    </font>
    <font>
      <b/>
      <sz val="42"/>
      <color theme="0"/>
      <name val="Arial"/>
      <family val="2"/>
    </font>
    <font>
      <b/>
      <u/>
      <sz val="12"/>
      <name val="Arial Narrow"/>
      <family val="2"/>
    </font>
    <font>
      <b/>
      <i/>
      <sz val="12"/>
      <color rgb="FFC00000"/>
      <name val="Arial Narrow"/>
      <family val="2"/>
    </font>
    <font>
      <b/>
      <sz val="12"/>
      <color rgb="FF003A74"/>
      <name val="Arial Narrow"/>
      <family val="2"/>
    </font>
    <font>
      <sz val="8"/>
      <name val="Aptos Narrow"/>
      <family val="2"/>
      <scheme val="minor"/>
    </font>
    <font>
      <b/>
      <sz val="20"/>
      <color theme="0"/>
      <name val="Aharoni"/>
      <charset val="177"/>
    </font>
    <font>
      <sz val="20"/>
      <color theme="1"/>
      <name val="Aptos Narrow"/>
      <family val="2"/>
      <scheme val="minor"/>
    </font>
    <font>
      <sz val="20"/>
      <color theme="0"/>
      <name val="Aptos Narrow"/>
      <family val="2"/>
      <scheme val="minor"/>
    </font>
    <font>
      <sz val="20"/>
      <color rgb="FF000000"/>
      <name val="Aptos Narrow"/>
      <family val="2"/>
      <scheme val="minor"/>
    </font>
    <font>
      <sz val="20"/>
      <color theme="1"/>
      <name val="Arial Narrow"/>
      <family val="2"/>
    </font>
    <font>
      <b/>
      <sz val="10"/>
      <color rgb="FFFFFFFF"/>
      <name val="Arial Narrow"/>
      <family val="2"/>
    </font>
    <font>
      <b/>
      <sz val="10"/>
      <color theme="0"/>
      <name val="Arial Narrow"/>
      <family val="2"/>
    </font>
    <font>
      <sz val="12"/>
      <color rgb="FFFF0000"/>
      <name val="Arial Narrow"/>
      <family val="2"/>
    </font>
    <font>
      <i/>
      <sz val="26"/>
      <color theme="1" tint="0.499984740745262"/>
      <name val="Arial"/>
      <family val="2"/>
    </font>
    <font>
      <b/>
      <sz val="20"/>
      <color theme="1" tint="0.499984740745262"/>
      <name val="Arial"/>
      <family val="2"/>
    </font>
    <font>
      <b/>
      <sz val="12"/>
      <color rgb="FFC00000"/>
      <name val="Arial Narrow"/>
      <family val="2"/>
    </font>
    <font>
      <b/>
      <sz val="11"/>
      <color theme="0"/>
      <name val="Arial Narrow"/>
      <family val="2"/>
    </font>
  </fonts>
  <fills count="1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rgb="FFFFFFFF"/>
        <bgColor rgb="FF000000"/>
      </patternFill>
    </fill>
    <fill>
      <patternFill patternType="solid">
        <fgColor rgb="FFC00000"/>
        <bgColor indexed="64"/>
      </patternFill>
    </fill>
    <fill>
      <patternFill patternType="solid">
        <fgColor rgb="FF003A74"/>
        <bgColor indexed="64"/>
      </patternFill>
    </fill>
    <fill>
      <patternFill patternType="solid">
        <fgColor rgb="FF003A74"/>
        <bgColor rgb="FF000000"/>
      </patternFill>
    </fill>
    <fill>
      <patternFill patternType="solid">
        <fgColor rgb="FFC00000"/>
        <bgColor rgb="FF000000"/>
      </patternFill>
    </fill>
    <fill>
      <patternFill patternType="lightGray">
        <fgColor rgb="FFBE5014"/>
      </patternFill>
    </fill>
    <fill>
      <patternFill patternType="solid">
        <fgColor theme="3" tint="0.499984740745262"/>
        <bgColor indexed="64"/>
      </patternFill>
    </fill>
    <fill>
      <patternFill patternType="solid">
        <fgColor theme="3" tint="0.89999084444715716"/>
        <bgColor indexed="64"/>
      </patternFill>
    </fill>
    <fill>
      <patternFill patternType="solid">
        <fgColor theme="3" tint="0.89999084444715716"/>
        <bgColor rgb="FF000000"/>
      </patternFill>
    </fill>
    <fill>
      <patternFill patternType="solid">
        <fgColor rgb="FFFFE5E5"/>
        <bgColor indexed="64"/>
      </patternFill>
    </fill>
    <fill>
      <patternFill patternType="solid">
        <fgColor rgb="FFFFE5E5"/>
        <bgColor rgb="FF000000"/>
      </patternFill>
    </fill>
  </fills>
  <borders count="134">
    <border>
      <left/>
      <right/>
      <top/>
      <bottom/>
      <diagonal/>
    </border>
    <border>
      <left style="thin">
        <color theme="0" tint="-0.249977111117893"/>
      </left>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medium">
        <color theme="4"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style="medium">
        <color theme="4"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style="medium">
        <color rgb="FF003A74"/>
      </left>
      <right/>
      <top/>
      <bottom/>
      <diagonal/>
    </border>
    <border>
      <left/>
      <right style="medium">
        <color rgb="FF003A74"/>
      </right>
      <top/>
      <bottom/>
      <diagonal/>
    </border>
    <border>
      <left style="medium">
        <color rgb="FFC00000"/>
      </left>
      <right/>
      <top/>
      <bottom/>
      <diagonal/>
    </border>
    <border>
      <left/>
      <right style="medium">
        <color rgb="FFC00000"/>
      </right>
      <top/>
      <bottom/>
      <diagonal/>
    </border>
    <border>
      <left style="medium">
        <color rgb="FF003A74"/>
      </left>
      <right/>
      <top style="medium">
        <color rgb="FF003A74"/>
      </top>
      <bottom/>
      <diagonal/>
    </border>
    <border>
      <left/>
      <right/>
      <top style="medium">
        <color rgb="FF003A74"/>
      </top>
      <bottom/>
      <diagonal/>
    </border>
    <border>
      <left/>
      <right style="medium">
        <color rgb="FF003A74"/>
      </right>
      <top style="medium">
        <color rgb="FF003A74"/>
      </top>
      <bottom/>
      <diagonal/>
    </border>
    <border>
      <left style="medium">
        <color rgb="FF003A74"/>
      </left>
      <right/>
      <top/>
      <bottom style="medium">
        <color rgb="FF003A74"/>
      </bottom>
      <diagonal/>
    </border>
    <border>
      <left/>
      <right/>
      <top/>
      <bottom style="medium">
        <color rgb="FF003A74"/>
      </bottom>
      <diagonal/>
    </border>
    <border>
      <left/>
      <right style="medium">
        <color rgb="FF003A74"/>
      </right>
      <top/>
      <bottom style="medium">
        <color rgb="FF003A74"/>
      </bottom>
      <diagonal/>
    </border>
    <border>
      <left style="medium">
        <color rgb="FF003A74"/>
      </left>
      <right/>
      <top style="medium">
        <color rgb="FF003A74"/>
      </top>
      <bottom style="medium">
        <color rgb="FF003A74"/>
      </bottom>
      <diagonal/>
    </border>
    <border>
      <left/>
      <right/>
      <top style="medium">
        <color rgb="FF003A74"/>
      </top>
      <bottom style="medium">
        <color rgb="FF003A74"/>
      </bottom>
      <diagonal/>
    </border>
    <border>
      <left/>
      <right style="medium">
        <color rgb="FF003A74"/>
      </right>
      <top style="medium">
        <color rgb="FF003A74"/>
      </top>
      <bottom style="medium">
        <color rgb="FF003A74"/>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rgb="FFC00000"/>
      </left>
      <right style="medium">
        <color rgb="FFC00000"/>
      </right>
      <top style="medium">
        <color rgb="FFC00000"/>
      </top>
      <bottom style="medium">
        <color rgb="FFC00000"/>
      </bottom>
      <diagonal/>
    </border>
    <border>
      <left style="medium">
        <color rgb="FF0C3740"/>
      </left>
      <right/>
      <top/>
      <bottom/>
      <diagonal/>
    </border>
    <border>
      <left/>
      <right style="medium">
        <color rgb="FF0C3740"/>
      </right>
      <top/>
      <bottom/>
      <diagonal/>
    </border>
    <border>
      <left style="medium">
        <color rgb="FF003A74"/>
      </left>
      <right/>
      <top style="thin">
        <color theme="2" tint="-0.499984740745262"/>
      </top>
      <bottom/>
      <diagonal/>
    </border>
    <border>
      <left/>
      <right/>
      <top style="thin">
        <color theme="2" tint="-0.499984740745262"/>
      </top>
      <bottom/>
      <diagonal/>
    </border>
    <border>
      <left/>
      <right/>
      <top style="thin">
        <color theme="2" tint="-0.499984740745262"/>
      </top>
      <bottom style="medium">
        <color rgb="FF003A74"/>
      </bottom>
      <diagonal/>
    </border>
    <border>
      <left style="thin">
        <color indexed="64"/>
      </left>
      <right style="thin">
        <color indexed="64"/>
      </right>
      <top style="thin">
        <color indexed="64"/>
      </top>
      <bottom style="medium">
        <color rgb="FF003A74"/>
      </bottom>
      <diagonal/>
    </border>
    <border>
      <left style="thin">
        <color indexed="64"/>
      </left>
      <right style="medium">
        <color rgb="FF003A74"/>
      </right>
      <top style="thin">
        <color indexed="64"/>
      </top>
      <bottom style="medium">
        <color rgb="FF003A74"/>
      </bottom>
      <diagonal/>
    </border>
    <border>
      <left style="medium">
        <color rgb="FF003A74"/>
      </left>
      <right style="medium">
        <color rgb="FF003A74"/>
      </right>
      <top/>
      <bottom/>
      <diagonal/>
    </border>
    <border>
      <left style="medium">
        <color rgb="FF003A74"/>
      </left>
      <right style="medium">
        <color rgb="FF003A74"/>
      </right>
      <top/>
      <bottom style="medium">
        <color rgb="FF003A74"/>
      </bottom>
      <diagonal/>
    </border>
    <border>
      <left style="medium">
        <color rgb="FF003A74"/>
      </left>
      <right style="medium">
        <color rgb="FF003A74"/>
      </right>
      <top style="medium">
        <color rgb="FF003A74"/>
      </top>
      <bottom/>
      <diagonal/>
    </border>
    <border>
      <left style="medium">
        <color rgb="FF003A74"/>
      </left>
      <right style="medium">
        <color rgb="FF003A74"/>
      </right>
      <top style="medium">
        <color rgb="FF003A74"/>
      </top>
      <bottom style="medium">
        <color rgb="FF003A74"/>
      </bottom>
      <diagonal/>
    </border>
    <border>
      <left style="thin">
        <color theme="2" tint="-9.9978637043366805E-2"/>
      </left>
      <right/>
      <top style="medium">
        <color rgb="FF003A74"/>
      </top>
      <bottom/>
      <diagonal/>
    </border>
    <border>
      <left/>
      <right style="thin">
        <color theme="2" tint="-9.9978637043366805E-2"/>
      </right>
      <top style="medium">
        <color rgb="FF003A74"/>
      </top>
      <bottom/>
      <diagonal/>
    </border>
    <border>
      <left style="thin">
        <color theme="2" tint="-9.9978637043366805E-2"/>
      </left>
      <right style="thin">
        <color theme="2" tint="-9.9978637043366805E-2"/>
      </right>
      <top style="medium">
        <color rgb="FF003A74"/>
      </top>
      <bottom/>
      <diagonal/>
    </border>
    <border>
      <left style="thin">
        <color theme="2" tint="-9.9978637043366805E-2"/>
      </left>
      <right/>
      <top/>
      <bottom/>
      <diagonal/>
    </border>
    <border>
      <left/>
      <right style="thin">
        <color theme="2" tint="-9.9978637043366805E-2"/>
      </right>
      <top/>
      <bottom/>
      <diagonal/>
    </border>
    <border>
      <left style="thin">
        <color theme="2" tint="-9.9978637043366805E-2"/>
      </left>
      <right style="thin">
        <color theme="2" tint="-9.9978637043366805E-2"/>
      </right>
      <top/>
      <bottom/>
      <diagonal/>
    </border>
    <border>
      <left style="thin">
        <color theme="2" tint="-9.9978637043366805E-2"/>
      </left>
      <right/>
      <top style="thin">
        <color theme="2" tint="-9.9978637043366805E-2"/>
      </top>
      <bottom/>
      <diagonal/>
    </border>
    <border>
      <left/>
      <right/>
      <top style="thin">
        <color theme="2" tint="-9.9978637043366805E-2"/>
      </top>
      <bottom/>
      <diagonal/>
    </border>
    <border>
      <left/>
      <right style="thin">
        <color theme="2" tint="-9.9978637043366805E-2"/>
      </right>
      <top style="thin">
        <color theme="2" tint="-9.9978637043366805E-2"/>
      </top>
      <bottom/>
      <diagonal/>
    </border>
    <border>
      <left style="thin">
        <color theme="2" tint="-9.9978637043366805E-2"/>
      </left>
      <right style="thin">
        <color theme="2" tint="-9.9978637043366805E-2"/>
      </right>
      <top/>
      <bottom style="thin">
        <color theme="2" tint="-9.9978637043366805E-2"/>
      </bottom>
      <diagonal/>
    </border>
    <border>
      <left style="medium">
        <color rgb="FFC00000"/>
      </left>
      <right style="medium">
        <color rgb="FFC00000"/>
      </right>
      <top style="medium">
        <color rgb="FFC00000"/>
      </top>
      <bottom/>
      <diagonal/>
    </border>
    <border>
      <left style="medium">
        <color rgb="FFC00000"/>
      </left>
      <right style="medium">
        <color rgb="FFC00000"/>
      </right>
      <top/>
      <bottom/>
      <diagonal/>
    </border>
    <border>
      <left style="medium">
        <color rgb="FFC00000"/>
      </left>
      <right style="medium">
        <color rgb="FFC00000"/>
      </right>
      <top/>
      <bottom style="medium">
        <color rgb="FFC00000"/>
      </bottom>
      <diagonal/>
    </border>
    <border>
      <left style="medium">
        <color rgb="FFC00000"/>
      </left>
      <right/>
      <top/>
      <bottom style="thin">
        <color theme="2" tint="-9.9978637043366805E-2"/>
      </bottom>
      <diagonal/>
    </border>
    <border>
      <left style="thin">
        <color theme="2" tint="-9.9978637043366805E-2"/>
      </left>
      <right/>
      <top/>
      <bottom style="thin">
        <color theme="2" tint="-9.9978637043366805E-2"/>
      </bottom>
      <diagonal/>
    </border>
    <border>
      <left/>
      <right/>
      <top/>
      <bottom style="thin">
        <color theme="2" tint="-9.9978637043366805E-2"/>
      </bottom>
      <diagonal/>
    </border>
    <border>
      <left/>
      <right style="thin">
        <color theme="2" tint="-9.9978637043366805E-2"/>
      </right>
      <top/>
      <bottom style="thin">
        <color theme="2" tint="-9.9978637043366805E-2"/>
      </bottom>
      <diagonal/>
    </border>
    <border>
      <left/>
      <right style="medium">
        <color rgb="FFC00000"/>
      </right>
      <top/>
      <bottom style="thin">
        <color theme="2" tint="-9.9978637043366805E-2"/>
      </bottom>
      <diagonal/>
    </border>
    <border>
      <left/>
      <right style="medium">
        <color rgb="FFC00000"/>
      </right>
      <top style="thin">
        <color theme="2" tint="-9.9978637043366805E-2"/>
      </top>
      <bottom/>
      <diagonal/>
    </border>
    <border>
      <left style="thin">
        <color theme="2" tint="-9.9978637043366805E-2"/>
      </left>
      <right/>
      <top/>
      <bottom style="medium">
        <color rgb="FFC00000"/>
      </bottom>
      <diagonal/>
    </border>
    <border>
      <left/>
      <right style="medium">
        <color rgb="FF003A74"/>
      </right>
      <top/>
      <bottom style="thin">
        <color theme="2" tint="-9.9978637043366805E-2"/>
      </bottom>
      <diagonal/>
    </border>
    <border>
      <left/>
      <right style="medium">
        <color rgb="FF003A74"/>
      </right>
      <top style="thin">
        <color theme="2" tint="-9.9978637043366805E-2"/>
      </top>
      <bottom/>
      <diagonal/>
    </border>
    <border>
      <left style="thin">
        <color theme="2" tint="-9.9978637043366805E-2"/>
      </left>
      <right/>
      <top/>
      <bottom style="medium">
        <color rgb="FF003A74"/>
      </bottom>
      <diagonal/>
    </border>
    <border>
      <left/>
      <right style="thin">
        <color theme="2" tint="-9.9978637043366805E-2"/>
      </right>
      <top/>
      <bottom style="medium">
        <color rgb="FF003A74"/>
      </bottom>
      <diagonal/>
    </border>
    <border>
      <left style="thin">
        <color theme="2" tint="-9.9978637043366805E-2"/>
      </left>
      <right style="medium">
        <color rgb="FFC00000"/>
      </right>
      <top/>
      <bottom/>
      <diagonal/>
    </border>
    <border>
      <left style="thin">
        <color theme="2" tint="-9.9978637043366805E-2"/>
      </left>
      <right style="medium">
        <color rgb="FFC00000"/>
      </right>
      <top/>
      <bottom style="medium">
        <color rgb="FFC00000"/>
      </bottom>
      <diagonal/>
    </border>
    <border>
      <left style="thin">
        <color theme="2" tint="-9.9978637043366805E-2"/>
      </left>
      <right style="thin">
        <color theme="2" tint="-9.9978637043366805E-2"/>
      </right>
      <top/>
      <bottom style="medium">
        <color rgb="FF003A74"/>
      </bottom>
      <diagonal/>
    </border>
    <border>
      <left style="medium">
        <color rgb="FFC00000"/>
      </left>
      <right style="thin">
        <color theme="0" tint="-0.34998626667073579"/>
      </right>
      <top style="medium">
        <color rgb="FFC00000"/>
      </top>
      <bottom/>
      <diagonal/>
    </border>
    <border>
      <left style="thin">
        <color theme="0" tint="-0.249977111117893"/>
      </left>
      <right/>
      <top style="medium">
        <color rgb="FFC00000"/>
      </top>
      <bottom/>
      <diagonal/>
    </border>
    <border>
      <left style="medium">
        <color rgb="FFC00000"/>
      </left>
      <right style="thin">
        <color theme="0" tint="-0.34998626667073579"/>
      </right>
      <top/>
      <bottom/>
      <diagonal/>
    </border>
    <border>
      <left style="medium">
        <color rgb="FFC00000"/>
      </left>
      <right style="thin">
        <color theme="0" tint="-0.34998626667073579"/>
      </right>
      <top/>
      <bottom style="medium">
        <color rgb="FFC00000"/>
      </bottom>
      <diagonal/>
    </border>
    <border>
      <left style="thin">
        <color theme="0" tint="-0.249977111117893"/>
      </left>
      <right/>
      <top/>
      <bottom style="medium">
        <color rgb="FFC00000"/>
      </bottom>
      <diagonal/>
    </border>
    <border>
      <left style="medium">
        <color rgb="FFC00000"/>
      </left>
      <right style="thin">
        <color theme="0" tint="-0.249977111117893"/>
      </right>
      <top style="medium">
        <color rgb="FFC00000"/>
      </top>
      <bottom style="medium">
        <color rgb="FFC00000"/>
      </bottom>
      <diagonal/>
    </border>
    <border>
      <left style="thin">
        <color theme="0" tint="-0.249977111117893"/>
      </left>
      <right style="thin">
        <color theme="0" tint="-0.249977111117893"/>
      </right>
      <top style="medium">
        <color rgb="FFC00000"/>
      </top>
      <bottom style="medium">
        <color rgb="FFC00000"/>
      </bottom>
      <diagonal/>
    </border>
    <border>
      <left style="thin">
        <color theme="0" tint="-0.249977111117893"/>
      </left>
      <right/>
      <top style="medium">
        <color rgb="FFC00000"/>
      </top>
      <bottom style="medium">
        <color rgb="FFC00000"/>
      </bottom>
      <diagonal/>
    </border>
    <border>
      <left/>
      <right style="thin">
        <color theme="0" tint="-0.249977111117893"/>
      </right>
      <top style="medium">
        <color rgb="FFC00000"/>
      </top>
      <bottom style="medium">
        <color rgb="FFC00000"/>
      </bottom>
      <diagonal/>
    </border>
    <border>
      <left style="medium">
        <color rgb="FF003A74"/>
      </left>
      <right/>
      <top/>
      <bottom style="thin">
        <color theme="2" tint="-9.9978637043366805E-2"/>
      </bottom>
      <diagonal/>
    </border>
    <border>
      <left style="medium">
        <color rgb="FF003A74"/>
      </left>
      <right/>
      <top style="thin">
        <color theme="2" tint="-9.9978637043366805E-2"/>
      </top>
      <bottom/>
      <diagonal/>
    </border>
    <border>
      <left style="thin">
        <color theme="2" tint="-9.9978637043366805E-2"/>
      </left>
      <right/>
      <top style="medium">
        <color rgb="FFC00000"/>
      </top>
      <bottom/>
      <diagonal/>
    </border>
    <border>
      <left style="thin">
        <color theme="2" tint="-9.9978637043366805E-2"/>
      </left>
      <right style="medium">
        <color rgb="FFC00000"/>
      </right>
      <top style="medium">
        <color rgb="FFC00000"/>
      </top>
      <bottom/>
      <diagonal/>
    </border>
    <border>
      <left style="medium">
        <color rgb="FF003A74"/>
      </left>
      <right style="thin">
        <color theme="0" tint="-0.249977111117893"/>
      </right>
      <top style="medium">
        <color rgb="FF003A74"/>
      </top>
      <bottom/>
      <diagonal/>
    </border>
    <border>
      <left style="medium">
        <color rgb="FF003A74"/>
      </left>
      <right style="thin">
        <color theme="0" tint="-0.249977111117893"/>
      </right>
      <top/>
      <bottom/>
      <diagonal/>
    </border>
    <border>
      <left style="medium">
        <color rgb="FF003A74"/>
      </left>
      <right style="thin">
        <color theme="0" tint="-0.249977111117893"/>
      </right>
      <top/>
      <bottom style="medium">
        <color rgb="FF003A74"/>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top/>
      <bottom style="thin">
        <color theme="2" tint="-0.499984740745262"/>
      </bottom>
      <diagonal/>
    </border>
    <border>
      <left style="medium">
        <color rgb="FF003A74"/>
      </left>
      <right style="thin">
        <color rgb="FF3B9B93"/>
      </right>
      <top style="medium">
        <color rgb="FF003A74"/>
      </top>
      <bottom style="medium">
        <color rgb="FF003A74"/>
      </bottom>
      <diagonal/>
    </border>
    <border>
      <left/>
      <right style="thin">
        <color rgb="FF3B9B93"/>
      </right>
      <top style="medium">
        <color rgb="FF003A74"/>
      </top>
      <bottom style="medium">
        <color rgb="FF003A74"/>
      </bottom>
      <diagonal/>
    </border>
    <border>
      <left style="thin">
        <color rgb="FF3B9B93"/>
      </left>
      <right style="medium">
        <color rgb="FF003A74"/>
      </right>
      <top style="medium">
        <color rgb="FF003A74"/>
      </top>
      <bottom style="medium">
        <color rgb="FF003A74"/>
      </bottom>
      <diagonal/>
    </border>
    <border>
      <left style="thin">
        <color theme="2" tint="-9.9978637043366805E-2"/>
      </left>
      <right/>
      <top style="medium">
        <color rgb="FFC00000"/>
      </top>
      <bottom style="thin">
        <color theme="2" tint="-9.9978637043366805E-2"/>
      </bottom>
      <diagonal/>
    </border>
    <border>
      <left/>
      <right/>
      <top style="medium">
        <color rgb="FFC00000"/>
      </top>
      <bottom style="thin">
        <color theme="2" tint="-9.9978637043366805E-2"/>
      </bottom>
      <diagonal/>
    </border>
    <border>
      <left/>
      <right style="thin">
        <color theme="2" tint="-9.9978637043366805E-2"/>
      </right>
      <top style="medium">
        <color rgb="FFC00000"/>
      </top>
      <bottom style="thin">
        <color theme="2" tint="-9.9978637043366805E-2"/>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theme="2" tint="-9.9978637043366805E-2"/>
      </right>
      <top/>
      <bottom style="medium">
        <color rgb="FFC00000"/>
      </bottom>
      <diagonal/>
    </border>
    <border>
      <left style="medium">
        <color rgb="FF003A74"/>
      </left>
      <right/>
      <top style="thin">
        <color theme="2" tint="-9.9978637043366805E-2"/>
      </top>
      <bottom style="medium">
        <color rgb="FF003A74"/>
      </bottom>
      <diagonal/>
    </border>
    <border>
      <left/>
      <right/>
      <top style="thin">
        <color theme="2" tint="-9.9978637043366805E-2"/>
      </top>
      <bottom style="medium">
        <color rgb="FF003A74"/>
      </bottom>
      <diagonal/>
    </border>
    <border>
      <left/>
      <right style="medium">
        <color rgb="FF003A74"/>
      </right>
      <top style="thin">
        <color theme="2" tint="-9.9978637043366805E-2"/>
      </top>
      <bottom style="medium">
        <color rgb="FF003A74"/>
      </bottom>
      <diagonal/>
    </border>
    <border>
      <left style="medium">
        <color rgb="FF0B3040"/>
      </left>
      <right style="medium">
        <color rgb="FF003A74"/>
      </right>
      <top style="medium">
        <color rgb="FF003A74"/>
      </top>
      <bottom/>
      <diagonal/>
    </border>
    <border>
      <left style="medium">
        <color rgb="FF0B3040"/>
      </left>
      <right style="medium">
        <color rgb="FF003A74"/>
      </right>
      <top/>
      <bottom/>
      <diagonal/>
    </border>
    <border>
      <left style="medium">
        <color rgb="FF0B3040"/>
      </left>
      <right style="medium">
        <color rgb="FF003A74"/>
      </right>
      <top/>
      <bottom style="medium">
        <color rgb="FF0B3040"/>
      </bottom>
      <diagonal/>
    </border>
    <border>
      <left style="medium">
        <color rgb="FF003A74"/>
      </left>
      <right/>
      <top/>
      <bottom style="thin">
        <color theme="0"/>
      </bottom>
      <diagonal/>
    </border>
    <border>
      <left/>
      <right/>
      <top/>
      <bottom style="thin">
        <color theme="0"/>
      </bottom>
      <diagonal/>
    </border>
    <border>
      <left/>
      <right style="medium">
        <color rgb="FF003A74"/>
      </right>
      <top/>
      <bottom style="thin">
        <color theme="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theme="2" tint="-9.9978637043366805E-2"/>
      </left>
      <right style="thin">
        <color theme="2" tint="-9.9978637043366805E-2"/>
      </right>
      <top style="thin">
        <color theme="2" tint="-9.9978637043366805E-2"/>
      </top>
      <bottom/>
      <diagonal/>
    </border>
    <border>
      <left style="medium">
        <color rgb="FF003A74"/>
      </left>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medium">
        <color rgb="FF003A74"/>
      </right>
      <top style="thin">
        <color theme="2" tint="-9.9978637043366805E-2"/>
      </top>
      <bottom style="thin">
        <color theme="2" tint="-9.9978637043366805E-2"/>
      </bottom>
      <diagonal/>
    </border>
    <border>
      <left style="medium">
        <color rgb="FF003A74"/>
      </left>
      <right style="medium">
        <color rgb="FF003A74"/>
      </right>
      <top style="medium">
        <color rgb="FF003A74"/>
      </top>
      <bottom style="thin">
        <color rgb="FF003A74"/>
      </bottom>
      <diagonal/>
    </border>
    <border>
      <left style="medium">
        <color rgb="FF003A74"/>
      </left>
      <right style="medium">
        <color rgb="FF003A74"/>
      </right>
      <top style="thin">
        <color rgb="FF003A74"/>
      </top>
      <bottom style="thin">
        <color rgb="FF003A74"/>
      </bottom>
      <diagonal/>
    </border>
    <border>
      <left style="medium">
        <color rgb="FF003A74"/>
      </left>
      <right style="medium">
        <color rgb="FF003A74"/>
      </right>
      <top style="thin">
        <color rgb="FF003A74"/>
      </top>
      <bottom style="medium">
        <color rgb="FF003A74"/>
      </bottom>
      <diagonal/>
    </border>
    <border>
      <left/>
      <right style="thin">
        <color theme="2" tint="-9.9978637043366805E-2"/>
      </right>
      <top style="medium">
        <color rgb="FFC00000"/>
      </top>
      <bottom/>
      <diagonal/>
    </border>
  </borders>
  <cellStyleXfs count="7">
    <xf numFmtId="0" fontId="0" fillId="0" borderId="0"/>
    <xf numFmtId="42" fontId="1" fillId="0" borderId="0" applyFont="0" applyFill="0" applyBorder="0" applyAlignment="0" applyProtection="0"/>
    <xf numFmtId="164" fontId="1" fillId="0" borderId="0" applyFont="0" applyFill="0" applyBorder="0" applyAlignment="0" applyProtection="0"/>
    <xf numFmtId="0" fontId="8" fillId="0" borderId="0" applyNumberFormat="0" applyFill="0" applyBorder="0" applyAlignment="0" applyProtection="0"/>
    <xf numFmtId="44" fontId="1" fillId="0" borderId="0" applyFont="0" applyFill="0" applyBorder="0" applyAlignment="0" applyProtection="0"/>
    <xf numFmtId="168" fontId="1" fillId="0" borderId="0" applyFont="0" applyFill="0" applyBorder="0" applyAlignment="0" applyProtection="0"/>
    <xf numFmtId="44" fontId="1" fillId="0" borderId="0"/>
  </cellStyleXfs>
  <cellXfs count="775">
    <xf numFmtId="0" fontId="0" fillId="0" borderId="0" xfId="0"/>
    <xf numFmtId="0" fontId="5" fillId="2" borderId="0" xfId="0" applyFont="1" applyFill="1" applyAlignment="1">
      <alignment horizontal="center" vertical="center"/>
    </xf>
    <xf numFmtId="0" fontId="7" fillId="2" borderId="0" xfId="0" applyFont="1" applyFill="1" applyAlignment="1">
      <alignment horizontal="center" vertical="center" wrapText="1"/>
    </xf>
    <xf numFmtId="0" fontId="9" fillId="2" borderId="0" xfId="3" applyFont="1" applyFill="1" applyBorder="1" applyAlignment="1">
      <alignment horizontal="left" vertical="center" wrapText="1"/>
    </xf>
    <xf numFmtId="0" fontId="13" fillId="2" borderId="0" xfId="0" applyFont="1" applyFill="1" applyAlignment="1">
      <alignment horizontal="center" vertical="center" textRotation="90" wrapText="1"/>
    </xf>
    <xf numFmtId="0" fontId="0" fillId="3" borderId="0" xfId="0" applyFill="1"/>
    <xf numFmtId="0" fontId="0" fillId="3" borderId="0" xfId="0" applyFill="1" applyAlignment="1">
      <alignment horizontal="center" vertical="center"/>
    </xf>
    <xf numFmtId="164" fontId="0" fillId="3" borderId="0" xfId="2" applyFont="1" applyFill="1" applyBorder="1"/>
    <xf numFmtId="0" fontId="2" fillId="3" borderId="0" xfId="0" applyFont="1" applyFill="1"/>
    <xf numFmtId="164" fontId="0" fillId="3" borderId="0" xfId="0" applyNumberFormat="1" applyFill="1"/>
    <xf numFmtId="165" fontId="14" fillId="3" borderId="0" xfId="0" applyNumberFormat="1" applyFont="1" applyFill="1"/>
    <xf numFmtId="164" fontId="7" fillId="3" borderId="0" xfId="2" applyFont="1" applyFill="1" applyBorder="1" applyAlignment="1"/>
    <xf numFmtId="0" fontId="2" fillId="3" borderId="0" xfId="0" applyFont="1" applyFill="1" applyAlignment="1">
      <alignment vertical="center" wrapText="1"/>
    </xf>
    <xf numFmtId="164" fontId="2" fillId="3" borderId="0" xfId="0" applyNumberFormat="1" applyFont="1" applyFill="1"/>
    <xf numFmtId="42" fontId="2" fillId="3" borderId="0" xfId="0" applyNumberFormat="1" applyFont="1" applyFill="1"/>
    <xf numFmtId="0" fontId="18" fillId="3" borderId="0" xfId="0" applyFont="1" applyFill="1"/>
    <xf numFmtId="165" fontId="0" fillId="3" borderId="0" xfId="0" applyNumberFormat="1" applyFill="1" applyAlignment="1">
      <alignment wrapText="1"/>
    </xf>
    <xf numFmtId="165" fontId="2" fillId="3" borderId="0" xfId="0" applyNumberFormat="1" applyFont="1" applyFill="1" applyAlignment="1">
      <alignment wrapText="1"/>
    </xf>
    <xf numFmtId="0" fontId="2" fillId="3" borderId="0" xfId="0" applyFont="1" applyFill="1" applyAlignment="1">
      <alignment wrapText="1"/>
    </xf>
    <xf numFmtId="164" fontId="0" fillId="3" borderId="0" xfId="0" applyNumberFormat="1" applyFill="1" applyAlignment="1">
      <alignment wrapText="1"/>
    </xf>
    <xf numFmtId="167" fontId="2" fillId="3" borderId="0" xfId="0" applyNumberFormat="1" applyFont="1" applyFill="1" applyAlignment="1">
      <alignment wrapText="1"/>
    </xf>
    <xf numFmtId="164" fontId="2" fillId="3" borderId="0" xfId="0" applyNumberFormat="1" applyFont="1" applyFill="1" applyAlignment="1">
      <alignment wrapText="1"/>
    </xf>
    <xf numFmtId="1" fontId="7" fillId="2" borderId="0" xfId="0" applyNumberFormat="1" applyFont="1" applyFill="1" applyAlignment="1">
      <alignment horizontal="left" vertical="center" wrapText="1"/>
    </xf>
    <xf numFmtId="0" fontId="7" fillId="2" borderId="0" xfId="0" applyFont="1" applyFill="1" applyAlignment="1">
      <alignment horizontal="left" vertical="center" wrapText="1"/>
    </xf>
    <xf numFmtId="0" fontId="12" fillId="2" borderId="0" xfId="0" applyFont="1" applyFill="1" applyAlignment="1">
      <alignment horizontal="center" vertical="center"/>
    </xf>
    <xf numFmtId="164" fontId="7" fillId="2" borderId="0" xfId="2" applyFont="1" applyFill="1" applyBorder="1" applyAlignment="1">
      <alignment horizontal="center"/>
    </xf>
    <xf numFmtId="0" fontId="13" fillId="2" borderId="0" xfId="0" applyFont="1" applyFill="1" applyAlignment="1">
      <alignment horizontal="center" vertical="center" textRotation="90"/>
    </xf>
    <xf numFmtId="0" fontId="12" fillId="2" borderId="0" xfId="0" applyFont="1" applyFill="1"/>
    <xf numFmtId="0" fontId="12" fillId="2" borderId="0" xfId="0" applyFont="1" applyFill="1" applyAlignment="1">
      <alignment horizontal="left" vertical="center" wrapText="1" indent="1"/>
    </xf>
    <xf numFmtId="0" fontId="13" fillId="2" borderId="0" xfId="0" applyFont="1" applyFill="1" applyAlignment="1">
      <alignment vertical="center" textRotation="90" wrapText="1"/>
    </xf>
    <xf numFmtId="0" fontId="12" fillId="2" borderId="0" xfId="0" applyFont="1" applyFill="1" applyAlignment="1">
      <alignment horizontal="center" vertical="center" wrapText="1"/>
    </xf>
    <xf numFmtId="167" fontId="12" fillId="2" borderId="0" xfId="0" applyNumberFormat="1" applyFont="1" applyFill="1" applyAlignment="1">
      <alignment horizontal="left" vertical="center" wrapText="1"/>
    </xf>
    <xf numFmtId="167" fontId="7" fillId="2" borderId="0" xfId="2" applyNumberFormat="1" applyFont="1" applyFill="1" applyBorder="1" applyAlignment="1">
      <alignment horizontal="center" vertical="center" wrapText="1"/>
    </xf>
    <xf numFmtId="167" fontId="7" fillId="2" borderId="0" xfId="2" applyNumberFormat="1" applyFont="1" applyFill="1" applyBorder="1" applyAlignment="1">
      <alignment horizontal="left" vertical="center" wrapText="1"/>
    </xf>
    <xf numFmtId="0" fontId="7" fillId="2" borderId="0" xfId="0" applyFont="1" applyFill="1" applyAlignment="1">
      <alignment horizontal="center" vertical="center"/>
    </xf>
    <xf numFmtId="0" fontId="7" fillId="2" borderId="0" xfId="0" applyFont="1" applyFill="1"/>
    <xf numFmtId="0" fontId="0" fillId="2" borderId="0" xfId="0" applyFill="1"/>
    <xf numFmtId="0" fontId="23" fillId="3" borderId="0" xfId="0" applyFont="1" applyFill="1"/>
    <xf numFmtId="0" fontId="23" fillId="3" borderId="0" xfId="0" applyFont="1" applyFill="1" applyAlignment="1">
      <alignment wrapText="1"/>
    </xf>
    <xf numFmtId="0" fontId="0" fillId="0" borderId="0" xfId="0" applyAlignment="1">
      <alignment horizontal="left" vertical="center" wrapText="1"/>
    </xf>
    <xf numFmtId="169" fontId="0" fillId="0" borderId="0" xfId="0" applyNumberFormat="1" applyAlignment="1">
      <alignment horizontal="left" vertical="center" wrapText="1"/>
    </xf>
    <xf numFmtId="0" fontId="0" fillId="0" borderId="0" xfId="0" applyAlignment="1">
      <alignment horizontal="center" vertical="center" wrapText="1"/>
    </xf>
    <xf numFmtId="166" fontId="0" fillId="0" borderId="0" xfId="4" applyNumberFormat="1" applyFont="1"/>
    <xf numFmtId="0" fontId="0" fillId="0" borderId="0" xfId="0" applyAlignment="1">
      <alignment horizontal="center" wrapText="1"/>
    </xf>
    <xf numFmtId="0" fontId="0" fillId="0" borderId="0" xfId="0" applyAlignment="1">
      <alignment horizontal="center" vertical="center"/>
    </xf>
    <xf numFmtId="0" fontId="32" fillId="2" borderId="0" xfId="0" applyFont="1" applyFill="1" applyAlignment="1" applyProtection="1">
      <alignment horizontal="left" vertical="center" wrapText="1"/>
      <protection hidden="1"/>
    </xf>
    <xf numFmtId="0" fontId="32" fillId="0" borderId="0" xfId="0" applyFont="1" applyAlignment="1">
      <alignment horizontal="center" vertical="center"/>
    </xf>
    <xf numFmtId="0" fontId="32" fillId="0" borderId="0" xfId="0" applyFont="1" applyAlignment="1">
      <alignment vertical="center"/>
    </xf>
    <xf numFmtId="0" fontId="32" fillId="2" borderId="0" xfId="0" applyFont="1" applyFill="1" applyAlignment="1">
      <alignment vertical="center"/>
    </xf>
    <xf numFmtId="0" fontId="38" fillId="2" borderId="0" xfId="0" applyFont="1" applyFill="1" applyAlignment="1" applyProtection="1">
      <alignment horizontal="center" vertical="center"/>
      <protection hidden="1"/>
    </xf>
    <xf numFmtId="0" fontId="39" fillId="2" borderId="0" xfId="0" applyFont="1" applyFill="1" applyAlignment="1" applyProtection="1">
      <alignment horizontal="center" vertical="center" wrapText="1"/>
      <protection hidden="1"/>
    </xf>
    <xf numFmtId="0" fontId="39" fillId="2" borderId="0" xfId="0" applyFont="1" applyFill="1" applyAlignment="1" applyProtection="1">
      <alignment horizontal="center" vertical="center"/>
      <protection hidden="1"/>
    </xf>
    <xf numFmtId="0" fontId="32" fillId="0" borderId="0" xfId="0" applyFont="1" applyAlignment="1" applyProtection="1">
      <alignment vertical="center"/>
      <protection locked="0"/>
    </xf>
    <xf numFmtId="0" fontId="41" fillId="0" borderId="0" xfId="0" applyFont="1" applyAlignment="1">
      <alignment vertical="center"/>
    </xf>
    <xf numFmtId="0" fontId="32" fillId="0" borderId="0" xfId="0" applyFont="1" applyAlignment="1">
      <alignment horizontal="center" vertical="center" wrapText="1"/>
    </xf>
    <xf numFmtId="42" fontId="32" fillId="0" borderId="0" xfId="0" applyNumberFormat="1" applyFont="1" applyAlignment="1">
      <alignment vertical="center"/>
    </xf>
    <xf numFmtId="0" fontId="45" fillId="0" borderId="0" xfId="0" applyFont="1" applyAlignment="1">
      <alignment vertical="center"/>
    </xf>
    <xf numFmtId="0" fontId="31" fillId="0" borderId="0" xfId="0" applyFont="1" applyProtection="1">
      <protection hidden="1"/>
    </xf>
    <xf numFmtId="0" fontId="47" fillId="0" borderId="0" xfId="0" applyFont="1" applyAlignment="1">
      <alignment horizontal="left" vertical="center" indent="1"/>
    </xf>
    <xf numFmtId="0" fontId="48" fillId="0" borderId="0" xfId="0" applyFont="1" applyAlignment="1">
      <alignment horizontal="center" vertical="center"/>
    </xf>
    <xf numFmtId="14" fontId="35" fillId="2" borderId="0" xfId="0" applyNumberFormat="1" applyFont="1" applyFill="1" applyAlignment="1" applyProtection="1">
      <alignment horizontal="center" vertical="center"/>
      <protection hidden="1"/>
    </xf>
    <xf numFmtId="0" fontId="33" fillId="0" borderId="0" xfId="0" applyFont="1" applyAlignment="1" applyProtection="1">
      <alignment horizontal="left" textRotation="90"/>
      <protection hidden="1"/>
    </xf>
    <xf numFmtId="0" fontId="33" fillId="0" borderId="0" xfId="0" applyFont="1" applyAlignment="1">
      <alignment vertical="center"/>
    </xf>
    <xf numFmtId="0" fontId="48" fillId="0" borderId="0" xfId="0" applyFont="1" applyAlignment="1">
      <alignment horizontal="left" vertical="center" indent="1"/>
    </xf>
    <xf numFmtId="0" fontId="46" fillId="0" borderId="0" xfId="0" applyFont="1" applyAlignment="1" applyProtection="1">
      <alignment horizontal="left" vertical="center"/>
      <protection hidden="1"/>
    </xf>
    <xf numFmtId="0" fontId="59" fillId="0" borderId="0" xfId="0" applyFont="1" applyAlignment="1">
      <alignment vertical="center"/>
    </xf>
    <xf numFmtId="0" fontId="59" fillId="0" borderId="0" xfId="0" applyFont="1" applyAlignment="1" applyProtection="1">
      <alignment horizontal="left" vertical="center"/>
      <protection locked="0"/>
    </xf>
    <xf numFmtId="0" fontId="33" fillId="0" borderId="2" xfId="0" applyFont="1" applyBorder="1" applyAlignment="1" applyProtection="1">
      <alignment horizontal="center" vertical="center" wrapText="1"/>
      <protection locked="0"/>
    </xf>
    <xf numFmtId="170" fontId="33" fillId="0" borderId="2" xfId="1" applyNumberFormat="1" applyFont="1" applyBorder="1" applyAlignment="1" applyProtection="1">
      <alignment horizontal="center" vertical="center" wrapText="1"/>
      <protection hidden="1"/>
    </xf>
    <xf numFmtId="170" fontId="33" fillId="0" borderId="3" xfId="0" applyNumberFormat="1" applyFont="1" applyBorder="1" applyAlignment="1" applyProtection="1">
      <alignment horizontal="center" vertical="center"/>
      <protection hidden="1"/>
    </xf>
    <xf numFmtId="1" fontId="33" fillId="0" borderId="4" xfId="0" applyNumberFormat="1" applyFont="1" applyBorder="1" applyAlignment="1" applyProtection="1">
      <alignment horizontal="center" vertical="center"/>
      <protection locked="0"/>
    </xf>
    <xf numFmtId="0" fontId="21" fillId="0" borderId="9" xfId="0" applyFont="1" applyBorder="1" applyAlignment="1">
      <alignment horizontal="center" vertical="center" wrapText="1"/>
    </xf>
    <xf numFmtId="0" fontId="21" fillId="0" borderId="9" xfId="4" applyNumberFormat="1" applyFont="1" applyBorder="1" applyAlignment="1">
      <alignment horizontal="center" vertical="center"/>
    </xf>
    <xf numFmtId="170" fontId="0" fillId="0" borderId="9" xfId="4" applyNumberFormat="1" applyFont="1" applyBorder="1" applyAlignment="1">
      <alignment horizontal="center" vertical="center"/>
    </xf>
    <xf numFmtId="0" fontId="0" fillId="0" borderId="0" xfId="0" applyAlignment="1">
      <alignment vertical="center" wrapText="1"/>
    </xf>
    <xf numFmtId="0" fontId="18" fillId="0" borderId="9" xfId="0" applyFont="1" applyBorder="1" applyAlignment="1">
      <alignment horizontal="center" vertical="center"/>
    </xf>
    <xf numFmtId="0" fontId="18" fillId="0" borderId="9" xfId="0" applyFont="1" applyBorder="1" applyAlignment="1">
      <alignment horizontal="left"/>
    </xf>
    <xf numFmtId="16" fontId="18" fillId="0" borderId="9" xfId="0" applyNumberFormat="1" applyFont="1" applyBorder="1" applyAlignment="1">
      <alignment horizontal="center" vertical="center"/>
    </xf>
    <xf numFmtId="0" fontId="0" fillId="0" borderId="9" xfId="0" applyBorder="1" applyAlignment="1">
      <alignment horizontal="center" vertical="center"/>
    </xf>
    <xf numFmtId="0" fontId="0" fillId="0" borderId="9" xfId="0" applyBorder="1" applyAlignment="1">
      <alignment vertical="center" wrapText="1"/>
    </xf>
    <xf numFmtId="0" fontId="36" fillId="2" borderId="11" xfId="0" applyFont="1" applyFill="1" applyBorder="1" applyAlignment="1" applyProtection="1">
      <alignment horizontal="left" indent="27"/>
      <protection hidden="1"/>
    </xf>
    <xf numFmtId="0" fontId="27" fillId="2" borderId="19" xfId="0" applyFont="1" applyFill="1" applyBorder="1" applyAlignment="1" applyProtection="1">
      <alignment horizontal="left" indent="27"/>
      <protection hidden="1"/>
    </xf>
    <xf numFmtId="0" fontId="29" fillId="2" borderId="19" xfId="0" applyFont="1" applyFill="1" applyBorder="1" applyAlignment="1" applyProtection="1">
      <alignment horizontal="left" indent="27"/>
      <protection hidden="1"/>
    </xf>
    <xf numFmtId="0" fontId="30" fillId="2" borderId="19" xfId="0" applyFont="1" applyFill="1" applyBorder="1" applyAlignment="1" applyProtection="1">
      <alignment horizontal="left" vertical="top" indent="27"/>
      <protection hidden="1"/>
    </xf>
    <xf numFmtId="0" fontId="31" fillId="2" borderId="14" xfId="0" applyFont="1" applyFill="1" applyBorder="1" applyAlignment="1" applyProtection="1">
      <alignment vertical="top" wrapText="1"/>
      <protection hidden="1"/>
    </xf>
    <xf numFmtId="170" fontId="28" fillId="0" borderId="39" xfId="0" applyNumberFormat="1" applyFont="1" applyBorder="1" applyAlignment="1">
      <alignment horizontal="center" vertical="center"/>
    </xf>
    <xf numFmtId="0" fontId="85" fillId="0" borderId="0" xfId="0" applyFont="1" applyAlignment="1">
      <alignment wrapText="1"/>
    </xf>
    <xf numFmtId="0" fontId="46" fillId="0" borderId="19" xfId="0" applyFont="1" applyBorder="1" applyAlignment="1" applyProtection="1">
      <alignment horizontal="left" vertical="center"/>
      <protection hidden="1"/>
    </xf>
    <xf numFmtId="0" fontId="59" fillId="0" borderId="20" xfId="0" applyFont="1" applyBorder="1" applyAlignment="1">
      <alignment vertical="center"/>
    </xf>
    <xf numFmtId="0" fontId="3" fillId="2" borderId="11" xfId="0" applyFont="1" applyFill="1" applyBorder="1" applyAlignment="1">
      <alignment vertical="center"/>
    </xf>
    <xf numFmtId="0" fontId="3" fillId="2" borderId="12" xfId="0" applyFont="1" applyFill="1" applyBorder="1" applyAlignment="1">
      <alignment vertical="center"/>
    </xf>
    <xf numFmtId="0" fontId="4" fillId="2" borderId="12" xfId="0" applyFont="1" applyFill="1" applyBorder="1" applyAlignment="1">
      <alignment vertical="center" wrapText="1"/>
    </xf>
    <xf numFmtId="0" fontId="3" fillId="2" borderId="14" xfId="0" applyFont="1" applyFill="1" applyBorder="1" applyAlignment="1">
      <alignment vertical="center"/>
    </xf>
    <xf numFmtId="0" fontId="3" fillId="2" borderId="15" xfId="0" applyFont="1" applyFill="1" applyBorder="1" applyAlignment="1">
      <alignment vertical="center"/>
    </xf>
    <xf numFmtId="0" fontId="4" fillId="2" borderId="15" xfId="0" applyFont="1" applyFill="1" applyBorder="1" applyAlignment="1">
      <alignment vertical="center"/>
    </xf>
    <xf numFmtId="0" fontId="26" fillId="3" borderId="0" xfId="0" applyFont="1" applyFill="1"/>
    <xf numFmtId="0" fontId="93" fillId="3" borderId="0" xfId="0" applyFont="1" applyFill="1"/>
    <xf numFmtId="0" fontId="94" fillId="7" borderId="44" xfId="0" applyFont="1" applyFill="1" applyBorder="1" applyAlignment="1">
      <alignment horizontal="center" vertical="center" wrapText="1"/>
    </xf>
    <xf numFmtId="164" fontId="94" fillId="7" borderId="44" xfId="2" applyFont="1" applyFill="1" applyBorder="1" applyAlignment="1">
      <alignment horizontal="center" vertical="center" wrapText="1"/>
    </xf>
    <xf numFmtId="0" fontId="95" fillId="3" borderId="0" xfId="0" applyFont="1" applyFill="1"/>
    <xf numFmtId="0" fontId="94" fillId="3" borderId="0" xfId="0" applyFont="1" applyFill="1"/>
    <xf numFmtId="0" fontId="7" fillId="2" borderId="17" xfId="0" applyFont="1" applyFill="1" applyBorder="1" applyAlignment="1">
      <alignment horizontal="center" vertical="center" wrapText="1"/>
    </xf>
    <xf numFmtId="0" fontId="94" fillId="7" borderId="44" xfId="0" applyFont="1" applyFill="1" applyBorder="1" applyAlignment="1">
      <alignment horizontal="center" vertical="center"/>
    </xf>
    <xf numFmtId="0" fontId="94" fillId="3" borderId="0" xfId="0" applyFont="1" applyFill="1" applyAlignment="1">
      <alignment vertical="center" wrapText="1"/>
    </xf>
    <xf numFmtId="0" fontId="12" fillId="2" borderId="50" xfId="0" applyFont="1" applyFill="1" applyBorder="1" applyAlignment="1">
      <alignment horizontal="left" vertical="center" wrapText="1" indent="1"/>
    </xf>
    <xf numFmtId="0" fontId="12" fillId="2" borderId="50" xfId="0" applyFont="1" applyFill="1" applyBorder="1" applyAlignment="1">
      <alignment horizontal="left" vertical="top" wrapText="1" indent="1"/>
    </xf>
    <xf numFmtId="0" fontId="12" fillId="2" borderId="54" xfId="0" applyFont="1" applyFill="1" applyBorder="1" applyAlignment="1">
      <alignment horizontal="left" vertical="center" wrapText="1" indent="1"/>
    </xf>
    <xf numFmtId="0" fontId="94" fillId="6" borderId="33" xfId="0" applyFont="1" applyFill="1" applyBorder="1" applyAlignment="1">
      <alignment horizontal="center" vertical="center" wrapText="1"/>
    </xf>
    <xf numFmtId="0" fontId="7" fillId="2" borderId="19" xfId="0" applyFont="1" applyFill="1" applyBorder="1" applyAlignment="1">
      <alignment horizontal="center" vertical="center"/>
    </xf>
    <xf numFmtId="0" fontId="7" fillId="2" borderId="19" xfId="0" applyFont="1" applyFill="1" applyBorder="1" applyAlignment="1">
      <alignment horizontal="center" vertical="center" wrapText="1"/>
    </xf>
    <xf numFmtId="0" fontId="7" fillId="2" borderId="58" xfId="0" applyFont="1" applyFill="1" applyBorder="1" applyAlignment="1">
      <alignment horizontal="center" vertical="center"/>
    </xf>
    <xf numFmtId="0" fontId="7" fillId="2" borderId="14" xfId="0" applyFont="1" applyFill="1" applyBorder="1" applyAlignment="1">
      <alignment horizontal="center" vertical="center"/>
    </xf>
    <xf numFmtId="0" fontId="0" fillId="3" borderId="0" xfId="0" applyFill="1" applyAlignment="1">
      <alignment vertical="center"/>
    </xf>
    <xf numFmtId="0" fontId="2" fillId="3" borderId="0" xfId="0" applyFont="1" applyFill="1" applyAlignment="1">
      <alignment vertical="center"/>
    </xf>
    <xf numFmtId="0" fontId="7" fillId="2" borderId="25" xfId="0" applyFont="1" applyFill="1" applyBorder="1" applyAlignment="1">
      <alignment horizontal="left" vertical="center" indent="1"/>
    </xf>
    <xf numFmtId="0" fontId="0" fillId="3" borderId="0" xfId="0" applyFill="1" applyAlignment="1">
      <alignment horizontal="left" vertical="center"/>
    </xf>
    <xf numFmtId="0" fontId="2" fillId="3" borderId="0" xfId="0" applyFont="1" applyFill="1" applyAlignment="1">
      <alignment horizontal="left" vertical="center"/>
    </xf>
    <xf numFmtId="0" fontId="94" fillId="6" borderId="33" xfId="0" applyFont="1" applyFill="1" applyBorder="1" applyAlignment="1">
      <alignment vertical="center" textRotation="90" wrapText="1"/>
    </xf>
    <xf numFmtId="0" fontId="98" fillId="3" borderId="0" xfId="0" applyFont="1" applyFill="1"/>
    <xf numFmtId="0" fontId="18" fillId="3" borderId="0" xfId="0" applyFont="1" applyFill="1" applyAlignment="1">
      <alignment horizontal="left" vertical="center"/>
    </xf>
    <xf numFmtId="164" fontId="95" fillId="3" borderId="0" xfId="0" applyNumberFormat="1" applyFont="1" applyFill="1" applyAlignment="1">
      <alignment wrapText="1"/>
    </xf>
    <xf numFmtId="0" fontId="94" fillId="3" borderId="0" xfId="0" applyFont="1" applyFill="1" applyAlignment="1">
      <alignment wrapText="1"/>
    </xf>
    <xf numFmtId="0" fontId="12" fillId="2" borderId="17" xfId="0" applyFont="1" applyFill="1" applyBorder="1" applyAlignment="1">
      <alignment horizontal="center" vertical="center" wrapText="1"/>
    </xf>
    <xf numFmtId="42" fontId="94" fillId="3" borderId="0" xfId="0" applyNumberFormat="1" applyFont="1" applyFill="1"/>
    <xf numFmtId="0" fontId="12" fillId="2" borderId="72" xfId="0" applyFont="1" applyFill="1" applyBorder="1" applyAlignment="1">
      <alignment horizontal="center" vertical="center" wrapText="1"/>
    </xf>
    <xf numFmtId="0" fontId="12" fillId="2" borderId="12" xfId="0" applyFont="1" applyFill="1" applyBorder="1" applyAlignment="1">
      <alignment horizontal="left" vertical="center" wrapText="1" indent="1"/>
    </xf>
    <xf numFmtId="0" fontId="12" fillId="2" borderId="74" xfId="0" applyFont="1" applyFill="1" applyBorder="1" applyAlignment="1">
      <alignment horizontal="center" vertical="center" wrapText="1"/>
    </xf>
    <xf numFmtId="0" fontId="12" fillId="2" borderId="75" xfId="0" applyFont="1" applyFill="1" applyBorder="1" applyAlignment="1">
      <alignment horizontal="center" vertical="center" wrapText="1"/>
    </xf>
    <xf numFmtId="0" fontId="12" fillId="2" borderId="15" xfId="0" applyFont="1" applyFill="1" applyBorder="1" applyAlignment="1">
      <alignment horizontal="left" vertical="center" wrapText="1" indent="1"/>
    </xf>
    <xf numFmtId="0" fontId="6" fillId="3" borderId="0" xfId="0" applyFont="1" applyFill="1" applyAlignment="1" applyProtection="1">
      <alignment textRotation="90"/>
      <protection hidden="1"/>
    </xf>
    <xf numFmtId="0" fontId="7" fillId="2" borderId="77" xfId="0" applyFont="1" applyFill="1" applyBorder="1" applyAlignment="1">
      <alignment horizontal="center" vertical="center"/>
    </xf>
    <xf numFmtId="0" fontId="7" fillId="2" borderId="78" xfId="0" applyFont="1" applyFill="1" applyBorder="1" applyAlignment="1">
      <alignment horizontal="left" vertical="center" indent="1"/>
    </xf>
    <xf numFmtId="0" fontId="67" fillId="3" borderId="0" xfId="0" applyFont="1" applyFill="1" applyAlignment="1">
      <alignment textRotation="90"/>
    </xf>
    <xf numFmtId="0" fontId="0" fillId="3" borderId="0" xfId="0" applyFill="1" applyAlignment="1">
      <alignment wrapText="1"/>
    </xf>
    <xf numFmtId="0" fontId="7" fillId="2" borderId="0" xfId="0" applyFont="1" applyFill="1" applyAlignment="1">
      <alignment horizontal="left" vertical="center" indent="1"/>
    </xf>
    <xf numFmtId="0" fontId="7" fillId="2" borderId="22" xfId="0" applyFont="1" applyFill="1" applyBorder="1" applyAlignment="1">
      <alignment horizontal="left" vertical="center" indent="1"/>
    </xf>
    <xf numFmtId="0" fontId="12" fillId="5" borderId="11" xfId="0" applyFont="1" applyFill="1" applyBorder="1" applyAlignment="1">
      <alignment horizontal="center" vertical="center"/>
    </xf>
    <xf numFmtId="0" fontId="12" fillId="5" borderId="19" xfId="0" applyFont="1" applyFill="1" applyBorder="1" applyAlignment="1">
      <alignment horizontal="center" vertical="center"/>
    </xf>
    <xf numFmtId="0" fontId="12" fillId="5" borderId="58" xfId="0" applyFont="1" applyFill="1" applyBorder="1" applyAlignment="1">
      <alignment horizontal="center" vertical="center"/>
    </xf>
    <xf numFmtId="0" fontId="12" fillId="5" borderId="14" xfId="0" applyFont="1" applyFill="1" applyBorder="1" applyAlignment="1">
      <alignment horizontal="center" vertical="center"/>
    </xf>
    <xf numFmtId="0" fontId="7" fillId="2" borderId="85" xfId="0" applyFont="1" applyFill="1" applyBorder="1" applyAlignment="1">
      <alignment horizontal="center" vertical="center"/>
    </xf>
    <xf numFmtId="0" fontId="7" fillId="2" borderId="86" xfId="0" applyFont="1" applyFill="1" applyBorder="1" applyAlignment="1">
      <alignment horizontal="center" vertical="center"/>
    </xf>
    <xf numFmtId="0" fontId="7" fillId="2" borderId="87" xfId="0" applyFont="1" applyFill="1" applyBorder="1" applyAlignment="1">
      <alignment horizontal="center" vertical="center"/>
    </xf>
    <xf numFmtId="0" fontId="43" fillId="7" borderId="44" xfId="0" applyFont="1" applyFill="1" applyBorder="1" applyAlignment="1" applyProtection="1">
      <alignment horizontal="center" vertical="center" wrapText="1"/>
      <protection hidden="1"/>
    </xf>
    <xf numFmtId="0" fontId="44" fillId="7" borderId="44" xfId="0" applyFont="1" applyFill="1" applyBorder="1" applyAlignment="1" applyProtection="1">
      <alignment horizontal="center" vertical="center" wrapText="1"/>
      <protection hidden="1"/>
    </xf>
    <xf numFmtId="0" fontId="94" fillId="6" borderId="55" xfId="0" applyFont="1" applyFill="1" applyBorder="1" applyAlignment="1">
      <alignment horizontal="center" vertical="center" wrapText="1"/>
    </xf>
    <xf numFmtId="164" fontId="94" fillId="6" borderId="55" xfId="2" applyFont="1" applyFill="1" applyBorder="1" applyAlignment="1">
      <alignment horizontal="center" vertical="center" wrapText="1"/>
    </xf>
    <xf numFmtId="0" fontId="94" fillId="6" borderId="57" xfId="0" applyFont="1" applyFill="1" applyBorder="1" applyAlignment="1">
      <alignment horizontal="center" vertical="center" wrapText="1"/>
    </xf>
    <xf numFmtId="0" fontId="7" fillId="2" borderId="11" xfId="0" applyFont="1" applyFill="1" applyBorder="1" applyAlignment="1">
      <alignment horizontal="center" vertical="center"/>
    </xf>
    <xf numFmtId="0" fontId="102" fillId="3" borderId="0" xfId="0" applyFont="1" applyFill="1"/>
    <xf numFmtId="0" fontId="103" fillId="2" borderId="0" xfId="0" applyFont="1" applyFill="1" applyAlignment="1">
      <alignment horizontal="right"/>
    </xf>
    <xf numFmtId="0" fontId="0" fillId="0" borderId="10" xfId="0" applyBorder="1" applyAlignment="1">
      <alignment horizontal="center" vertical="center"/>
    </xf>
    <xf numFmtId="0" fontId="64" fillId="0" borderId="97" xfId="0" applyFont="1" applyBorder="1" applyAlignment="1">
      <alignment horizontal="center" vertical="center"/>
    </xf>
    <xf numFmtId="0" fontId="64" fillId="0" borderId="97" xfId="0" applyFont="1" applyBorder="1" applyAlignment="1">
      <alignment horizontal="left"/>
    </xf>
    <xf numFmtId="0" fontId="64" fillId="0" borderId="98" xfId="0" applyFont="1" applyBorder="1" applyAlignment="1">
      <alignment horizontal="center" vertical="center"/>
    </xf>
    <xf numFmtId="0" fontId="94" fillId="6" borderId="55" xfId="0" applyFont="1" applyFill="1" applyBorder="1" applyAlignment="1">
      <alignment horizontal="center" vertical="center"/>
    </xf>
    <xf numFmtId="0" fontId="97" fillId="9" borderId="55" xfId="0" applyFont="1" applyFill="1" applyBorder="1" applyAlignment="1">
      <alignment horizontal="center" vertical="center" wrapText="1"/>
    </xf>
    <xf numFmtId="0" fontId="13" fillId="7" borderId="44" xfId="0" applyFont="1" applyFill="1" applyBorder="1" applyAlignment="1">
      <alignment horizontal="center" vertical="center" wrapText="1"/>
    </xf>
    <xf numFmtId="0" fontId="13" fillId="7" borderId="44" xfId="0" applyFont="1" applyFill="1" applyBorder="1" applyAlignment="1">
      <alignment horizontal="center" vertical="center"/>
    </xf>
    <xf numFmtId="164" fontId="7" fillId="2" borderId="0" xfId="2" applyFont="1" applyFill="1" applyBorder="1" applyAlignment="1">
      <alignment horizontal="center" vertical="center"/>
    </xf>
    <xf numFmtId="0" fontId="7" fillId="2" borderId="24" xfId="0" applyFont="1" applyFill="1" applyBorder="1" applyAlignment="1">
      <alignment horizontal="center" vertical="center" wrapText="1"/>
    </xf>
    <xf numFmtId="0" fontId="7" fillId="2" borderId="47" xfId="0" applyFont="1" applyFill="1" applyBorder="1" applyAlignment="1">
      <alignment horizontal="left" vertical="center" wrapText="1" indent="1"/>
    </xf>
    <xf numFmtId="0" fontId="7" fillId="2" borderId="71" xfId="0" applyFont="1" applyFill="1" applyBorder="1" applyAlignment="1">
      <alignment horizontal="left" vertical="center" wrapText="1" indent="1"/>
    </xf>
    <xf numFmtId="0" fontId="7" fillId="2" borderId="21" xfId="0" applyFont="1" applyFill="1" applyBorder="1" applyAlignment="1">
      <alignment horizontal="center" vertical="center" wrapText="1"/>
    </xf>
    <xf numFmtId="0" fontId="7" fillId="2" borderId="9" xfId="0" applyFont="1" applyFill="1" applyBorder="1" applyAlignment="1">
      <alignment horizontal="left" vertical="center" indent="1"/>
    </xf>
    <xf numFmtId="0" fontId="0" fillId="0" borderId="9" xfId="0" applyBorder="1" applyAlignment="1">
      <alignment horizontal="left" vertical="center"/>
    </xf>
    <xf numFmtId="170" fontId="18" fillId="0" borderId="9" xfId="0" applyNumberFormat="1" applyFont="1" applyBorder="1" applyAlignment="1">
      <alignment horizontal="center" vertical="center"/>
    </xf>
    <xf numFmtId="170" fontId="0" fillId="0" borderId="9" xfId="0" applyNumberFormat="1" applyBorder="1" applyAlignment="1">
      <alignment horizontal="center" vertical="center"/>
    </xf>
    <xf numFmtId="0" fontId="0" fillId="0" borderId="9" xfId="0" applyBorder="1" applyAlignment="1">
      <alignment vertical="center"/>
    </xf>
    <xf numFmtId="0" fontId="0" fillId="0" borderId="111" xfId="0" applyBorder="1" applyAlignment="1">
      <alignment vertical="center"/>
    </xf>
    <xf numFmtId="170" fontId="18" fillId="0" borderId="111" xfId="0" applyNumberFormat="1" applyFont="1" applyBorder="1" applyAlignment="1">
      <alignment horizontal="center" vertical="center"/>
    </xf>
    <xf numFmtId="0" fontId="0" fillId="0" borderId="0" xfId="0" applyAlignment="1">
      <alignment vertical="center"/>
    </xf>
    <xf numFmtId="170" fontId="18" fillId="0" borderId="0" xfId="0" applyNumberFormat="1" applyFont="1" applyAlignment="1">
      <alignment horizontal="center" vertical="center"/>
    </xf>
    <xf numFmtId="170" fontId="0" fillId="0" borderId="0" xfId="0" applyNumberFormat="1" applyAlignment="1">
      <alignment horizontal="center" vertical="center"/>
    </xf>
    <xf numFmtId="0" fontId="0" fillId="0" borderId="112" xfId="0" applyBorder="1"/>
    <xf numFmtId="170" fontId="0" fillId="0" borderId="10" xfId="0" applyNumberFormat="1" applyBorder="1" applyAlignment="1">
      <alignment horizontal="center" vertical="center"/>
    </xf>
    <xf numFmtId="170" fontId="18" fillId="0" borderId="10" xfId="0" applyNumberFormat="1" applyFont="1" applyBorder="1" applyAlignment="1">
      <alignment horizontal="center" vertical="center"/>
    </xf>
    <xf numFmtId="0" fontId="21" fillId="11" borderId="97" xfId="0" applyFont="1" applyFill="1" applyBorder="1" applyAlignment="1">
      <alignment horizontal="center" vertical="center"/>
    </xf>
    <xf numFmtId="170" fontId="21" fillId="11" borderId="97" xfId="0" applyNumberFormat="1" applyFont="1" applyFill="1" applyBorder="1" applyAlignment="1">
      <alignment horizontal="center" vertical="center"/>
    </xf>
    <xf numFmtId="170" fontId="21" fillId="11" borderId="98" xfId="0" applyNumberFormat="1" applyFont="1" applyFill="1" applyBorder="1" applyAlignment="1">
      <alignment horizontal="center" vertical="center"/>
    </xf>
    <xf numFmtId="0" fontId="0" fillId="0" borderId="110" xfId="0" applyBorder="1"/>
    <xf numFmtId="0" fontId="0" fillId="0" borderId="111" xfId="0" applyBorder="1" applyAlignment="1">
      <alignment horizontal="center" vertical="center"/>
    </xf>
    <xf numFmtId="0" fontId="7" fillId="0" borderId="0" xfId="0" applyFont="1"/>
    <xf numFmtId="0" fontId="7" fillId="2" borderId="48" xfId="0" applyFont="1" applyFill="1" applyBorder="1" applyAlignment="1">
      <alignment horizontal="left" vertical="center" wrapText="1" indent="1"/>
    </xf>
    <xf numFmtId="0" fontId="7" fillId="2" borderId="49" xfId="0" applyFont="1" applyFill="1" applyBorder="1" applyAlignment="1">
      <alignment horizontal="left" vertical="center" wrapText="1" indent="1"/>
    </xf>
    <xf numFmtId="170" fontId="0" fillId="0" borderId="0" xfId="0" applyNumberFormat="1"/>
    <xf numFmtId="0" fontId="21" fillId="0" borderId="9" xfId="0" applyFont="1" applyBorder="1" applyAlignment="1">
      <alignment horizontal="left" vertical="center" wrapText="1"/>
    </xf>
    <xf numFmtId="0" fontId="0" fillId="0" borderId="9" xfId="0" applyBorder="1" applyAlignment="1">
      <alignment horizontal="left" vertical="center" wrapText="1"/>
    </xf>
    <xf numFmtId="0" fontId="0" fillId="0" borderId="0" xfId="0" applyAlignment="1">
      <alignment horizontal="left" wrapText="1"/>
    </xf>
    <xf numFmtId="0" fontId="120" fillId="3" borderId="0" xfId="0" applyFont="1" applyFill="1" applyAlignment="1">
      <alignment horizontal="center" vertical="center"/>
    </xf>
    <xf numFmtId="0" fontId="121" fillId="3" borderId="0" xfId="0" applyFont="1" applyFill="1" applyAlignment="1">
      <alignment horizontal="center" vertical="center"/>
    </xf>
    <xf numFmtId="0" fontId="120" fillId="3" borderId="0" xfId="0" applyFont="1" applyFill="1"/>
    <xf numFmtId="0" fontId="122" fillId="3" borderId="0" xfId="0" applyFont="1" applyFill="1"/>
    <xf numFmtId="0" fontId="121" fillId="3" borderId="0" xfId="0" applyFont="1" applyFill="1"/>
    <xf numFmtId="164" fontId="120" fillId="3" borderId="0" xfId="0" applyNumberFormat="1" applyFont="1" applyFill="1" applyAlignment="1">
      <alignment wrapText="1"/>
    </xf>
    <xf numFmtId="42" fontId="121" fillId="3" borderId="0" xfId="0" applyNumberFormat="1" applyFont="1" applyFill="1"/>
    <xf numFmtId="0" fontId="121" fillId="3" borderId="0" xfId="0" applyFont="1" applyFill="1" applyAlignment="1">
      <alignment wrapText="1"/>
    </xf>
    <xf numFmtId="0" fontId="123" fillId="3" borderId="0" xfId="0" applyFont="1" applyFill="1" applyAlignment="1" applyProtection="1">
      <alignment textRotation="90"/>
      <protection hidden="1"/>
    </xf>
    <xf numFmtId="0" fontId="13" fillId="7" borderId="43" xfId="0" applyFont="1" applyFill="1" applyBorder="1" applyAlignment="1">
      <alignment vertical="center" textRotation="90" wrapText="1"/>
    </xf>
    <xf numFmtId="0" fontId="12" fillId="2" borderId="24" xfId="0" applyFont="1" applyFill="1" applyBorder="1" applyAlignment="1">
      <alignment horizontal="center" vertical="center" wrapText="1"/>
    </xf>
    <xf numFmtId="0" fontId="0" fillId="0" borderId="114" xfId="0" applyBorder="1"/>
    <xf numFmtId="0" fontId="0" fillId="0" borderId="115" xfId="0" applyBorder="1" applyAlignment="1">
      <alignment horizontal="center" vertical="center"/>
    </xf>
    <xf numFmtId="0" fontId="0" fillId="0" borderId="115" xfId="0" applyBorder="1" applyAlignment="1">
      <alignment horizontal="left" vertical="center"/>
    </xf>
    <xf numFmtId="170" fontId="18" fillId="0" borderId="115" xfId="0" applyNumberFormat="1" applyFont="1" applyBorder="1" applyAlignment="1">
      <alignment horizontal="center" vertical="center"/>
    </xf>
    <xf numFmtId="170" fontId="18" fillId="0" borderId="116" xfId="0" applyNumberFormat="1" applyFont="1" applyBorder="1" applyAlignment="1">
      <alignment horizontal="center" vertical="center"/>
    </xf>
    <xf numFmtId="0" fontId="0" fillId="0" borderId="117" xfId="0" applyBorder="1"/>
    <xf numFmtId="170" fontId="18" fillId="0" borderId="118" xfId="0" applyNumberFormat="1" applyFont="1" applyBorder="1" applyAlignment="1">
      <alignment horizontal="center" vertical="center"/>
    </xf>
    <xf numFmtId="0" fontId="0" fillId="0" borderId="120" xfId="0" applyBorder="1" applyAlignment="1">
      <alignment horizontal="center" vertical="center"/>
    </xf>
    <xf numFmtId="0" fontId="0" fillId="0" borderId="120" xfId="0" applyBorder="1" applyAlignment="1">
      <alignment horizontal="left" vertical="center"/>
    </xf>
    <xf numFmtId="170" fontId="18" fillId="0" borderId="120" xfId="0" applyNumberFormat="1" applyFont="1" applyBorder="1" applyAlignment="1">
      <alignment horizontal="center" vertical="center"/>
    </xf>
    <xf numFmtId="0" fontId="18" fillId="0" borderId="9" xfId="0" applyFont="1" applyBorder="1" applyAlignment="1">
      <alignment horizontal="left" vertical="center"/>
    </xf>
    <xf numFmtId="0" fontId="0" fillId="0" borderId="113" xfId="0" applyBorder="1"/>
    <xf numFmtId="0" fontId="0" fillId="0" borderId="97" xfId="0" applyBorder="1" applyAlignment="1">
      <alignment horizontal="center" vertical="center"/>
    </xf>
    <xf numFmtId="0" fontId="0" fillId="0" borderId="97" xfId="0" applyBorder="1" applyAlignment="1">
      <alignment horizontal="left" vertical="center"/>
    </xf>
    <xf numFmtId="170" fontId="18" fillId="0" borderId="97" xfId="0" applyNumberFormat="1" applyFont="1" applyBorder="1" applyAlignment="1">
      <alignment horizontal="center" vertical="center"/>
    </xf>
    <xf numFmtId="170" fontId="18" fillId="0" borderId="98" xfId="0" applyNumberFormat="1" applyFont="1" applyBorder="1" applyAlignment="1">
      <alignment horizontal="center" vertical="center"/>
    </xf>
    <xf numFmtId="0" fontId="0" fillId="0" borderId="111" xfId="0" applyBorder="1" applyAlignment="1">
      <alignment horizontal="left" vertical="center"/>
    </xf>
    <xf numFmtId="170" fontId="0" fillId="0" borderId="111" xfId="0" applyNumberFormat="1" applyBorder="1" applyAlignment="1">
      <alignment horizontal="center" vertical="center"/>
    </xf>
    <xf numFmtId="170" fontId="0" fillId="0" borderId="109" xfId="0" applyNumberFormat="1" applyBorder="1" applyAlignment="1">
      <alignment horizontal="center" vertical="center"/>
    </xf>
    <xf numFmtId="0" fontId="111" fillId="0" borderId="9" xfId="0" applyFont="1" applyBorder="1" applyAlignment="1">
      <alignment horizontal="center" vertical="center"/>
    </xf>
    <xf numFmtId="171" fontId="0" fillId="0" borderId="0" xfId="0" applyNumberFormat="1"/>
    <xf numFmtId="0" fontId="18" fillId="0" borderId="0" xfId="0" applyFont="1"/>
    <xf numFmtId="0" fontId="12" fillId="0" borderId="17" xfId="0" applyFont="1" applyBorder="1" applyAlignment="1">
      <alignment horizontal="center" vertical="center" wrapText="1"/>
    </xf>
    <xf numFmtId="0" fontId="94" fillId="7" borderId="23" xfId="0" applyFont="1" applyFill="1" applyBorder="1" applyAlignment="1">
      <alignment horizontal="center" vertical="center" wrapText="1"/>
    </xf>
    <xf numFmtId="0" fontId="0" fillId="0" borderId="122" xfId="0" applyBorder="1"/>
    <xf numFmtId="170" fontId="18" fillId="0" borderId="123" xfId="0" applyNumberFormat="1" applyFont="1" applyBorder="1" applyAlignment="1">
      <alignment horizontal="center" vertical="center"/>
    </xf>
    <xf numFmtId="0" fontId="0" fillId="0" borderId="97" xfId="0" applyBorder="1" applyAlignment="1">
      <alignment vertical="center"/>
    </xf>
    <xf numFmtId="170" fontId="0" fillId="0" borderId="97" xfId="0" applyNumberFormat="1" applyBorder="1" applyAlignment="1">
      <alignment horizontal="center" vertical="center"/>
    </xf>
    <xf numFmtId="170" fontId="0" fillId="0" borderId="98" xfId="0" applyNumberFormat="1" applyBorder="1" applyAlignment="1">
      <alignment horizontal="center" vertical="center"/>
    </xf>
    <xf numFmtId="170" fontId="0" fillId="0" borderId="120" xfId="0" applyNumberFormat="1" applyBorder="1" applyAlignment="1">
      <alignment horizontal="center" vertical="center"/>
    </xf>
    <xf numFmtId="170" fontId="0" fillId="0" borderId="123" xfId="0" applyNumberFormat="1" applyBorder="1" applyAlignment="1">
      <alignment horizontal="center" vertical="center"/>
    </xf>
    <xf numFmtId="0" fontId="0" fillId="0" borderId="119" xfId="0" applyBorder="1"/>
    <xf numFmtId="170" fontId="18" fillId="0" borderId="121" xfId="0" applyNumberFormat="1" applyFont="1" applyBorder="1" applyAlignment="1">
      <alignment horizontal="center" vertical="center"/>
    </xf>
    <xf numFmtId="0" fontId="0" fillId="0" borderId="9" xfId="0" applyBorder="1"/>
    <xf numFmtId="0" fontId="12" fillId="2" borderId="125" xfId="0" applyFont="1" applyFill="1" applyBorder="1" applyAlignment="1">
      <alignment horizontal="center" vertical="center" wrapText="1"/>
    </xf>
    <xf numFmtId="0" fontId="7" fillId="2" borderId="60" xfId="0" applyFont="1" applyFill="1" applyBorder="1" applyAlignment="1">
      <alignment horizontal="center" vertical="center"/>
    </xf>
    <xf numFmtId="0" fontId="19" fillId="5" borderId="0" xfId="0" applyFont="1" applyFill="1" applyAlignment="1">
      <alignment horizontal="center" vertical="center"/>
    </xf>
    <xf numFmtId="0" fontId="7" fillId="2" borderId="52" xfId="0" applyFont="1" applyFill="1" applyBorder="1" applyAlignment="1">
      <alignment horizontal="center" vertical="center"/>
    </xf>
    <xf numFmtId="0" fontId="12" fillId="5" borderId="0" xfId="0" applyFont="1" applyFill="1" applyAlignment="1">
      <alignment horizontal="center" vertical="center"/>
    </xf>
    <xf numFmtId="0" fontId="19" fillId="5" borderId="52" xfId="0" applyFont="1" applyFill="1" applyBorder="1" applyAlignment="1">
      <alignment horizontal="center" vertical="center"/>
    </xf>
    <xf numFmtId="0" fontId="19" fillId="5" borderId="0" xfId="0" applyFont="1" applyFill="1" applyAlignment="1">
      <alignment horizontal="center" vertical="center" wrapText="1"/>
    </xf>
    <xf numFmtId="0" fontId="12" fillId="0" borderId="0" xfId="0" applyFont="1" applyAlignment="1">
      <alignment horizontal="center" vertical="center"/>
    </xf>
    <xf numFmtId="0" fontId="19" fillId="5" borderId="25" xfId="0" applyFont="1" applyFill="1" applyBorder="1" applyAlignment="1">
      <alignment horizontal="center" vertical="center"/>
    </xf>
    <xf numFmtId="0" fontId="94" fillId="7" borderId="130" xfId="0" applyFont="1" applyFill="1" applyBorder="1" applyAlignment="1">
      <alignment vertical="center" textRotation="90" wrapText="1"/>
    </xf>
    <xf numFmtId="0" fontId="7" fillId="12" borderId="0" xfId="0" applyFont="1" applyFill="1" applyAlignment="1">
      <alignment horizontal="left" vertical="center" indent="1"/>
    </xf>
    <xf numFmtId="0" fontId="12" fillId="14" borderId="0" xfId="0" applyFont="1" applyFill="1" applyAlignment="1">
      <alignment horizontal="left" vertical="center" wrapText="1" indent="1"/>
    </xf>
    <xf numFmtId="0" fontId="7" fillId="12" borderId="50" xfId="0" applyFont="1" applyFill="1" applyBorder="1" applyAlignment="1">
      <alignment horizontal="left" vertical="center" wrapText="1" indent="1"/>
    </xf>
    <xf numFmtId="0" fontId="12" fillId="12" borderId="50" xfId="0" applyFont="1" applyFill="1" applyBorder="1" applyAlignment="1">
      <alignment horizontal="left" vertical="center" wrapText="1" indent="1"/>
    </xf>
    <xf numFmtId="170" fontId="7" fillId="2" borderId="48" xfId="2" applyNumberFormat="1" applyFont="1" applyFill="1" applyBorder="1" applyAlignment="1">
      <alignment horizontal="center" vertical="center"/>
    </xf>
    <xf numFmtId="170" fontId="7" fillId="14" borderId="48" xfId="2" applyNumberFormat="1" applyFont="1" applyFill="1" applyBorder="1" applyAlignment="1">
      <alignment horizontal="center" vertical="center"/>
    </xf>
    <xf numFmtId="170" fontId="7" fillId="2" borderId="83" xfId="2" applyNumberFormat="1" applyFont="1" applyFill="1" applyBorder="1" applyAlignment="1">
      <alignment horizontal="center" vertical="center"/>
    </xf>
    <xf numFmtId="170" fontId="7" fillId="2" borderId="84" xfId="2" applyNumberFormat="1" applyFont="1" applyFill="1" applyBorder="1" applyAlignment="1">
      <alignment horizontal="center" vertical="center"/>
    </xf>
    <xf numFmtId="170" fontId="7" fillId="14" borderId="69" xfId="2" applyNumberFormat="1" applyFont="1" applyFill="1" applyBorder="1" applyAlignment="1">
      <alignment horizontal="center" vertical="center"/>
    </xf>
    <xf numFmtId="170" fontId="7" fillId="2" borderId="69" xfId="2" applyNumberFormat="1" applyFont="1" applyFill="1" applyBorder="1" applyAlignment="1">
      <alignment horizontal="center" vertical="center"/>
    </xf>
    <xf numFmtId="170" fontId="7" fillId="14" borderId="64" xfId="2" applyNumberFormat="1" applyFont="1" applyFill="1" applyBorder="1" applyAlignment="1">
      <alignment horizontal="center" vertical="center"/>
    </xf>
    <xf numFmtId="170" fontId="7" fillId="14" borderId="70" xfId="2" applyNumberFormat="1" applyFont="1" applyFill="1" applyBorder="1" applyAlignment="1">
      <alignment horizontal="center" vertical="center"/>
    </xf>
    <xf numFmtId="170" fontId="7" fillId="2" borderId="23" xfId="2" applyNumberFormat="1" applyFont="1" applyFill="1" applyBorder="1" applyAlignment="1">
      <alignment horizontal="center" vertical="center" wrapText="1"/>
    </xf>
    <xf numFmtId="170" fontId="7" fillId="12" borderId="18" xfId="2" applyNumberFormat="1" applyFont="1" applyFill="1" applyBorder="1" applyAlignment="1">
      <alignment horizontal="center" vertical="center" wrapText="1"/>
    </xf>
    <xf numFmtId="170" fontId="7" fillId="2" borderId="22" xfId="2" applyNumberFormat="1" applyFont="1" applyFill="1" applyBorder="1" applyAlignment="1">
      <alignment horizontal="center" vertical="center"/>
    </xf>
    <xf numFmtId="170" fontId="7" fillId="2" borderId="47" xfId="2" applyNumberFormat="1" applyFont="1" applyFill="1" applyBorder="1" applyAlignment="1">
      <alignment horizontal="center" vertical="center"/>
    </xf>
    <xf numFmtId="170" fontId="7" fillId="2" borderId="23" xfId="2" applyNumberFormat="1" applyFont="1" applyFill="1" applyBorder="1" applyAlignment="1">
      <alignment horizontal="center" vertical="center"/>
    </xf>
    <xf numFmtId="170" fontId="7" fillId="12" borderId="0" xfId="2" applyNumberFormat="1" applyFont="1" applyFill="1" applyBorder="1" applyAlignment="1">
      <alignment horizontal="center" vertical="center"/>
    </xf>
    <xf numFmtId="170" fontId="7" fillId="12" borderId="50" xfId="2" applyNumberFormat="1" applyFont="1" applyFill="1" applyBorder="1" applyAlignment="1">
      <alignment horizontal="center" vertical="center"/>
    </xf>
    <xf numFmtId="170" fontId="7" fillId="12" borderId="18" xfId="2" applyNumberFormat="1" applyFont="1" applyFill="1" applyBorder="1" applyAlignment="1">
      <alignment horizontal="center" vertical="center"/>
    </xf>
    <xf numFmtId="170" fontId="7" fillId="2" borderId="0" xfId="2" applyNumberFormat="1" applyFont="1" applyFill="1" applyBorder="1" applyAlignment="1">
      <alignment horizontal="center" vertical="center"/>
    </xf>
    <xf numFmtId="170" fontId="7" fillId="2" borderId="50" xfId="2" applyNumberFormat="1" applyFont="1" applyFill="1" applyBorder="1" applyAlignment="1">
      <alignment horizontal="center" vertical="center"/>
    </xf>
    <xf numFmtId="170" fontId="7" fillId="2" borderId="18" xfId="2" applyNumberFormat="1" applyFont="1" applyFill="1" applyBorder="1" applyAlignment="1">
      <alignment horizontal="center" vertical="center"/>
    </xf>
    <xf numFmtId="170" fontId="7" fillId="2" borderId="47" xfId="2" applyNumberFormat="1" applyFont="1" applyFill="1" applyBorder="1" applyAlignment="1">
      <alignment horizontal="center" vertical="center" wrapText="1"/>
    </xf>
    <xf numFmtId="170" fontId="7" fillId="12" borderId="54" xfId="2" applyNumberFormat="1" applyFont="1" applyFill="1" applyBorder="1" applyAlignment="1">
      <alignment horizontal="center" vertical="center" wrapText="1"/>
    </xf>
    <xf numFmtId="170" fontId="7" fillId="12" borderId="65" xfId="2" applyNumberFormat="1" applyFont="1" applyFill="1" applyBorder="1" applyAlignment="1">
      <alignment horizontal="center" vertical="center" wrapText="1"/>
    </xf>
    <xf numFmtId="170" fontId="7" fillId="2" borderId="124" xfId="2" applyNumberFormat="1" applyFont="1" applyFill="1" applyBorder="1" applyAlignment="1">
      <alignment horizontal="center" vertical="center" wrapText="1"/>
    </xf>
    <xf numFmtId="170" fontId="7" fillId="2" borderId="66" xfId="2" applyNumberFormat="1" applyFont="1" applyFill="1" applyBorder="1" applyAlignment="1">
      <alignment horizontal="center" vertical="center" wrapText="1"/>
    </xf>
    <xf numFmtId="170" fontId="7" fillId="12" borderId="50" xfId="2" applyNumberFormat="1" applyFont="1" applyFill="1" applyBorder="1" applyAlignment="1">
      <alignment horizontal="center" vertical="center" wrapText="1"/>
    </xf>
    <xf numFmtId="170" fontId="7" fillId="2" borderId="50" xfId="2" applyNumberFormat="1" applyFont="1" applyFill="1" applyBorder="1" applyAlignment="1">
      <alignment horizontal="center" vertical="center" wrapText="1"/>
    </xf>
    <xf numFmtId="170" fontId="7" fillId="2" borderId="18" xfId="2" applyNumberFormat="1" applyFont="1" applyFill="1" applyBorder="1" applyAlignment="1">
      <alignment horizontal="center" vertical="center" wrapText="1"/>
    </xf>
    <xf numFmtId="170" fontId="7" fillId="2" borderId="54" xfId="2" applyNumberFormat="1" applyFont="1" applyFill="1" applyBorder="1" applyAlignment="1">
      <alignment horizontal="center" vertical="center" wrapText="1"/>
    </xf>
    <xf numFmtId="170" fontId="7" fillId="2" borderId="65" xfId="2" applyNumberFormat="1" applyFont="1" applyFill="1" applyBorder="1" applyAlignment="1">
      <alignment horizontal="center" vertical="center" wrapText="1"/>
    </xf>
    <xf numFmtId="170" fontId="7" fillId="12" borderId="124" xfId="2" applyNumberFormat="1" applyFont="1" applyFill="1" applyBorder="1" applyAlignment="1">
      <alignment horizontal="center" vertical="center" wrapText="1"/>
    </xf>
    <xf numFmtId="170" fontId="7" fillId="12" borderId="66" xfId="2" applyNumberFormat="1" applyFont="1" applyFill="1" applyBorder="1" applyAlignment="1">
      <alignment horizontal="center" vertical="center" wrapText="1"/>
    </xf>
    <xf numFmtId="170" fontId="7" fillId="12" borderId="128" xfId="2" applyNumberFormat="1" applyFont="1" applyFill="1" applyBorder="1" applyAlignment="1">
      <alignment horizontal="center" vertical="center" wrapText="1"/>
    </xf>
    <xf numFmtId="170" fontId="7" fillId="12" borderId="129" xfId="2" applyNumberFormat="1" applyFont="1" applyFill="1" applyBorder="1" applyAlignment="1">
      <alignment horizontal="center" vertical="center" wrapText="1"/>
    </xf>
    <xf numFmtId="170" fontId="7" fillId="2" borderId="128" xfId="2" applyNumberFormat="1" applyFont="1" applyFill="1" applyBorder="1" applyAlignment="1">
      <alignment horizontal="center" vertical="center" wrapText="1"/>
    </xf>
    <xf numFmtId="170" fontId="7" fillId="2" borderId="129" xfId="2" applyNumberFormat="1" applyFont="1" applyFill="1" applyBorder="1" applyAlignment="1">
      <alignment horizontal="center" vertical="center" wrapText="1"/>
    </xf>
    <xf numFmtId="170" fontId="7" fillId="12" borderId="71" xfId="2" applyNumberFormat="1" applyFont="1" applyFill="1" applyBorder="1" applyAlignment="1">
      <alignment horizontal="center" vertical="center" wrapText="1"/>
    </xf>
    <xf numFmtId="170" fontId="7" fillId="12" borderId="26" xfId="2" applyNumberFormat="1" applyFont="1" applyFill="1" applyBorder="1" applyAlignment="1">
      <alignment horizontal="center" vertical="center" wrapText="1"/>
    </xf>
    <xf numFmtId="0" fontId="54" fillId="0" borderId="33" xfId="0" applyFont="1" applyBorder="1" applyAlignment="1">
      <alignment horizontal="center" vertical="center"/>
    </xf>
    <xf numFmtId="0" fontId="82" fillId="2" borderId="11" xfId="0" applyFont="1" applyFill="1" applyBorder="1" applyAlignment="1" applyProtection="1">
      <alignment horizontal="center" vertical="center" wrapText="1"/>
      <protection hidden="1"/>
    </xf>
    <xf numFmtId="0" fontId="82" fillId="2" borderId="12" xfId="0" applyFont="1" applyFill="1" applyBorder="1" applyAlignment="1" applyProtection="1">
      <alignment horizontal="center" vertical="center"/>
      <protection hidden="1"/>
    </xf>
    <xf numFmtId="0" fontId="82" fillId="2" borderId="13" xfId="0" applyFont="1" applyFill="1" applyBorder="1" applyAlignment="1" applyProtection="1">
      <alignment horizontal="center" vertical="center"/>
      <protection hidden="1"/>
    </xf>
    <xf numFmtId="0" fontId="82" fillId="2" borderId="14" xfId="0" applyFont="1" applyFill="1" applyBorder="1" applyAlignment="1" applyProtection="1">
      <alignment horizontal="center" vertical="center"/>
      <protection hidden="1"/>
    </xf>
    <xf numFmtId="0" fontId="82" fillId="2" borderId="15" xfId="0" applyFont="1" applyFill="1" applyBorder="1" applyAlignment="1" applyProtection="1">
      <alignment horizontal="center" vertical="center"/>
      <protection hidden="1"/>
    </xf>
    <xf numFmtId="0" fontId="82" fillId="2" borderId="16" xfId="0" applyFont="1" applyFill="1" applyBorder="1" applyAlignment="1" applyProtection="1">
      <alignment horizontal="center" vertical="center"/>
      <protection hidden="1"/>
    </xf>
    <xf numFmtId="0" fontId="28" fillId="0" borderId="0" xfId="0" applyFont="1" applyAlignment="1" applyProtection="1">
      <alignment horizontal="left" textRotation="90"/>
      <protection hidden="1"/>
    </xf>
    <xf numFmtId="0" fontId="32" fillId="0" borderId="19" xfId="0" applyFont="1" applyBorder="1" applyAlignment="1">
      <alignment horizontal="left" vertical="center"/>
    </xf>
    <xf numFmtId="0" fontId="32" fillId="0" borderId="0" xfId="0" applyFont="1" applyAlignment="1">
      <alignment horizontal="left" vertical="center"/>
    </xf>
    <xf numFmtId="0" fontId="32" fillId="0" borderId="20" xfId="0" applyFont="1" applyBorder="1" applyAlignment="1">
      <alignment horizontal="left" vertical="center"/>
    </xf>
    <xf numFmtId="0" fontId="57" fillId="2" borderId="30" xfId="0" applyFont="1" applyFill="1" applyBorder="1" applyAlignment="1" applyProtection="1">
      <alignment horizontal="center" vertical="center" wrapText="1"/>
      <protection hidden="1"/>
    </xf>
    <xf numFmtId="0" fontId="57" fillId="2" borderId="31" xfId="0" applyFont="1" applyFill="1" applyBorder="1" applyAlignment="1" applyProtection="1">
      <alignment horizontal="center" vertical="center" wrapText="1"/>
      <protection hidden="1"/>
    </xf>
    <xf numFmtId="0" fontId="57" fillId="2" borderId="31" xfId="0" applyFont="1" applyFill="1" applyBorder="1" applyAlignment="1" applyProtection="1">
      <alignment horizontal="center" vertical="center"/>
      <protection hidden="1"/>
    </xf>
    <xf numFmtId="0" fontId="57" fillId="2" borderId="32" xfId="0" applyFont="1" applyFill="1" applyBorder="1" applyAlignment="1" applyProtection="1">
      <alignment horizontal="center" vertical="center"/>
      <protection hidden="1"/>
    </xf>
    <xf numFmtId="0" fontId="33" fillId="0" borderId="7" xfId="0" applyFont="1" applyBorder="1" applyAlignment="1" applyProtection="1">
      <alignment horizontal="left" vertical="center" wrapText="1"/>
      <protection locked="0"/>
    </xf>
    <xf numFmtId="0" fontId="33" fillId="0" borderId="8" xfId="0" applyFont="1" applyBorder="1" applyAlignment="1" applyProtection="1">
      <alignment horizontal="left" vertical="center" wrapText="1"/>
      <protection locked="0"/>
    </xf>
    <xf numFmtId="0" fontId="33" fillId="0" borderId="5" xfId="0" applyFont="1" applyBorder="1" applyAlignment="1" applyProtection="1">
      <alignment horizontal="left" vertical="center" wrapText="1"/>
      <protection locked="0"/>
    </xf>
    <xf numFmtId="0" fontId="54" fillId="0" borderId="11" xfId="0" applyFont="1" applyBorder="1" applyAlignment="1">
      <alignment horizontal="left" vertical="center" indent="1"/>
    </xf>
    <xf numFmtId="0" fontId="54" fillId="0" borderId="13" xfId="0" applyFont="1" applyBorder="1" applyAlignment="1">
      <alignment horizontal="left" vertical="center" indent="1"/>
    </xf>
    <xf numFmtId="0" fontId="54" fillId="0" borderId="30" xfId="0" applyFont="1" applyBorder="1" applyAlignment="1">
      <alignment horizontal="left" vertical="center" indent="1"/>
    </xf>
    <xf numFmtId="0" fontId="54" fillId="0" borderId="32" xfId="0" applyFont="1" applyBorder="1" applyAlignment="1">
      <alignment horizontal="left" vertical="center" indent="1"/>
    </xf>
    <xf numFmtId="0" fontId="54" fillId="0" borderId="14" xfId="0" applyFont="1" applyBorder="1" applyAlignment="1">
      <alignment horizontal="left" vertical="center" indent="1"/>
    </xf>
    <xf numFmtId="0" fontId="54" fillId="0" borderId="16" xfId="0" applyFont="1" applyBorder="1" applyAlignment="1">
      <alignment horizontal="left" vertical="center" indent="1"/>
    </xf>
    <xf numFmtId="0" fontId="55" fillId="0" borderId="30" xfId="0" applyFont="1" applyBorder="1" applyAlignment="1" applyProtection="1">
      <alignment horizontal="left" vertical="center"/>
      <protection locked="0"/>
    </xf>
    <xf numFmtId="0" fontId="55" fillId="0" borderId="32" xfId="0" applyFont="1" applyBorder="1" applyAlignment="1" applyProtection="1">
      <alignment horizontal="left" vertical="center"/>
      <protection locked="0"/>
    </xf>
    <xf numFmtId="3" fontId="55" fillId="0" borderId="30" xfId="0" applyNumberFormat="1" applyFont="1" applyBorder="1" applyAlignment="1" applyProtection="1">
      <alignment horizontal="left" vertical="center"/>
      <protection locked="0"/>
    </xf>
    <xf numFmtId="0" fontId="55" fillId="0" borderId="31" xfId="0" applyFont="1" applyBorder="1" applyAlignment="1" applyProtection="1">
      <alignment horizontal="left" vertical="center"/>
      <protection locked="0"/>
    </xf>
    <xf numFmtId="49" fontId="55" fillId="0" borderId="30" xfId="0" applyNumberFormat="1" applyFont="1" applyBorder="1" applyAlignment="1" applyProtection="1">
      <alignment horizontal="center" vertical="center"/>
      <protection locked="0"/>
    </xf>
    <xf numFmtId="49" fontId="55" fillId="0" borderId="32" xfId="0" applyNumberFormat="1" applyFont="1" applyBorder="1" applyAlignment="1" applyProtection="1">
      <alignment horizontal="center" vertical="center"/>
      <protection locked="0"/>
    </xf>
    <xf numFmtId="0" fontId="55" fillId="0" borderId="30" xfId="0" applyFont="1" applyBorder="1" applyAlignment="1" applyProtection="1">
      <alignment horizontal="center" vertical="center"/>
      <protection locked="0"/>
    </xf>
    <xf numFmtId="0" fontId="55" fillId="0" borderId="32" xfId="0" applyFont="1" applyBorder="1" applyAlignment="1" applyProtection="1">
      <alignment horizontal="center" vertical="center"/>
      <protection locked="0"/>
    </xf>
    <xf numFmtId="0" fontId="28" fillId="0" borderId="6" xfId="0" applyFont="1" applyBorder="1" applyAlignment="1" applyProtection="1">
      <alignment horizontal="center" vertical="center" wrapText="1"/>
      <protection locked="0"/>
    </xf>
    <xf numFmtId="0" fontId="28" fillId="0" borderId="8" xfId="0" applyFont="1" applyBorder="1" applyAlignment="1" applyProtection="1">
      <alignment horizontal="center" vertical="center" wrapText="1"/>
      <protection locked="0"/>
    </xf>
    <xf numFmtId="0" fontId="28" fillId="0" borderId="5" xfId="0" applyFont="1" applyBorder="1" applyAlignment="1" applyProtection="1">
      <alignment horizontal="center" vertical="center" wrapText="1"/>
      <protection locked="0"/>
    </xf>
    <xf numFmtId="0" fontId="40" fillId="2" borderId="11" xfId="0" applyFont="1" applyFill="1" applyBorder="1" applyAlignment="1" applyProtection="1">
      <alignment horizontal="center" vertical="center" wrapText="1"/>
      <protection hidden="1"/>
    </xf>
    <xf numFmtId="0" fontId="40" fillId="2" borderId="12" xfId="0" applyFont="1" applyFill="1" applyBorder="1" applyAlignment="1" applyProtection="1">
      <alignment horizontal="center" vertical="center" wrapText="1"/>
      <protection hidden="1"/>
    </xf>
    <xf numFmtId="0" fontId="40" fillId="2" borderId="13" xfId="0" applyFont="1" applyFill="1" applyBorder="1" applyAlignment="1" applyProtection="1">
      <alignment horizontal="center" vertical="center" wrapText="1"/>
      <protection hidden="1"/>
    </xf>
    <xf numFmtId="0" fontId="43" fillId="7" borderId="91" xfId="0" applyFont="1" applyFill="1" applyBorder="1" applyAlignment="1" applyProtection="1">
      <alignment horizontal="center" vertical="center" wrapText="1"/>
      <protection hidden="1"/>
    </xf>
    <xf numFmtId="0" fontId="43" fillId="7" borderId="92" xfId="0" applyFont="1" applyFill="1" applyBorder="1" applyAlignment="1" applyProtection="1">
      <alignment horizontal="center" vertical="center" wrapText="1"/>
      <protection hidden="1"/>
    </xf>
    <xf numFmtId="0" fontId="43" fillId="7" borderId="93" xfId="0" applyFont="1" applyFill="1" applyBorder="1" applyAlignment="1" applyProtection="1">
      <alignment horizontal="center" vertical="center" wrapText="1"/>
      <protection hidden="1"/>
    </xf>
    <xf numFmtId="0" fontId="55" fillId="5" borderId="30" xfId="0" applyFont="1" applyFill="1" applyBorder="1" applyAlignment="1">
      <alignment horizontal="center" vertical="center"/>
    </xf>
    <xf numFmtId="0" fontId="55" fillId="5" borderId="31" xfId="0" applyFont="1" applyFill="1" applyBorder="1" applyAlignment="1">
      <alignment horizontal="center" vertical="center"/>
    </xf>
    <xf numFmtId="0" fontId="43" fillId="7" borderId="27" xfId="0" applyFont="1" applyFill="1" applyBorder="1" applyAlignment="1" applyProtection="1">
      <alignment horizontal="center" vertical="center" wrapText="1"/>
      <protection hidden="1"/>
    </xf>
    <xf numFmtId="0" fontId="43" fillId="7" borderId="28" xfId="0" applyFont="1" applyFill="1" applyBorder="1" applyAlignment="1" applyProtection="1">
      <alignment horizontal="center" vertical="center" wrapText="1"/>
      <protection hidden="1"/>
    </xf>
    <xf numFmtId="0" fontId="43" fillId="7" borderId="29" xfId="0" applyFont="1" applyFill="1" applyBorder="1" applyAlignment="1" applyProtection="1">
      <alignment horizontal="center" vertical="center" wrapText="1"/>
      <protection hidden="1"/>
    </xf>
    <xf numFmtId="0" fontId="28" fillId="0" borderId="90" xfId="0" applyFont="1" applyBorder="1" applyAlignment="1" applyProtection="1">
      <alignment horizontal="center" vertical="center" wrapText="1"/>
      <protection locked="0"/>
    </xf>
    <xf numFmtId="0" fontId="28" fillId="0" borderId="88" xfId="0" applyFont="1" applyBorder="1" applyAlignment="1" applyProtection="1">
      <alignment horizontal="center" vertical="center" wrapText="1"/>
      <protection locked="0"/>
    </xf>
    <xf numFmtId="0" fontId="28" fillId="0" borderId="89" xfId="0" applyFont="1" applyBorder="1" applyAlignment="1" applyProtection="1">
      <alignment horizontal="center" vertical="center" wrapText="1"/>
      <protection locked="0"/>
    </xf>
    <xf numFmtId="170" fontId="28" fillId="0" borderId="90" xfId="0" applyNumberFormat="1" applyFont="1" applyBorder="1" applyAlignment="1" applyProtection="1">
      <alignment horizontal="center" vertical="center" wrapText="1"/>
      <protection locked="0"/>
    </xf>
    <xf numFmtId="0" fontId="100" fillId="10" borderId="30" xfId="0" applyFont="1" applyFill="1" applyBorder="1" applyAlignment="1" applyProtection="1">
      <alignment horizontal="center" vertical="center"/>
      <protection locked="0"/>
    </xf>
    <xf numFmtId="0" fontId="100" fillId="10" borderId="31" xfId="0" applyFont="1" applyFill="1" applyBorder="1" applyAlignment="1" applyProtection="1">
      <alignment horizontal="center" vertical="center"/>
      <protection locked="0"/>
    </xf>
    <xf numFmtId="0" fontId="100" fillId="10" borderId="32" xfId="0" applyFont="1" applyFill="1" applyBorder="1" applyAlignment="1" applyProtection="1">
      <alignment horizontal="center" vertical="center"/>
      <protection locked="0"/>
    </xf>
    <xf numFmtId="14" fontId="33" fillId="2" borderId="0" xfId="0" applyNumberFormat="1" applyFont="1" applyFill="1" applyAlignment="1" applyProtection="1">
      <alignment horizontal="center" vertical="center"/>
      <protection hidden="1"/>
    </xf>
    <xf numFmtId="0" fontId="99" fillId="2" borderId="27" xfId="0" applyFont="1" applyFill="1" applyBorder="1" applyAlignment="1" applyProtection="1">
      <alignment horizontal="center"/>
      <protection hidden="1"/>
    </xf>
    <xf numFmtId="0" fontId="99" fillId="2" borderId="28" xfId="0" applyFont="1" applyFill="1" applyBorder="1" applyAlignment="1" applyProtection="1">
      <alignment horizontal="center"/>
      <protection hidden="1"/>
    </xf>
    <xf numFmtId="0" fontId="99" fillId="2" borderId="29" xfId="0" applyFont="1" applyFill="1" applyBorder="1" applyAlignment="1" applyProtection="1">
      <alignment horizontal="center"/>
      <protection hidden="1"/>
    </xf>
    <xf numFmtId="0" fontId="127" fillId="2" borderId="24" xfId="0" applyFont="1" applyFill="1" applyBorder="1" applyAlignment="1" applyProtection="1">
      <alignment horizontal="center" vertical="center" wrapText="1"/>
      <protection hidden="1"/>
    </xf>
    <xf numFmtId="0" fontId="127" fillId="2" borderId="25" xfId="0" applyFont="1" applyFill="1" applyBorder="1" applyAlignment="1" applyProtection="1">
      <alignment horizontal="center" vertical="center" wrapText="1"/>
      <protection hidden="1"/>
    </xf>
    <xf numFmtId="0" fontId="127" fillId="2" borderId="26" xfId="0" applyFont="1" applyFill="1" applyBorder="1" applyAlignment="1" applyProtection="1">
      <alignment horizontal="center" vertical="center" wrapText="1"/>
      <protection hidden="1"/>
    </xf>
    <xf numFmtId="0" fontId="58" fillId="7" borderId="28" xfId="0" applyFont="1" applyFill="1" applyBorder="1" applyAlignment="1" applyProtection="1">
      <alignment horizontal="center" vertical="center"/>
      <protection hidden="1"/>
    </xf>
    <xf numFmtId="0" fontId="58" fillId="7" borderId="29" xfId="0" applyFont="1" applyFill="1" applyBorder="1" applyAlignment="1" applyProtection="1">
      <alignment horizontal="center" vertical="center"/>
      <protection hidden="1"/>
    </xf>
    <xf numFmtId="166" fontId="33" fillId="0" borderId="27" xfId="1" applyNumberFormat="1" applyFont="1" applyBorder="1" applyAlignment="1" applyProtection="1">
      <alignment vertical="center"/>
      <protection hidden="1"/>
    </xf>
    <xf numFmtId="166" fontId="33" fillId="0" borderId="28" xfId="1" applyNumberFormat="1" applyFont="1" applyBorder="1" applyAlignment="1" applyProtection="1">
      <alignment vertical="center"/>
      <protection hidden="1"/>
    </xf>
    <xf numFmtId="166" fontId="33" fillId="0" borderId="29" xfId="1" applyNumberFormat="1" applyFont="1" applyBorder="1" applyAlignment="1" applyProtection="1">
      <alignment vertical="center"/>
      <protection hidden="1"/>
    </xf>
    <xf numFmtId="0" fontId="58" fillId="7" borderId="22" xfId="0" applyFont="1" applyFill="1" applyBorder="1" applyAlignment="1" applyProtection="1">
      <alignment horizontal="center" vertical="center"/>
      <protection hidden="1"/>
    </xf>
    <xf numFmtId="0" fontId="58" fillId="7" borderId="23" xfId="0" applyFont="1" applyFill="1" applyBorder="1" applyAlignment="1" applyProtection="1">
      <alignment horizontal="center" vertical="center"/>
      <protection hidden="1"/>
    </xf>
    <xf numFmtId="166" fontId="33" fillId="0" borderId="21" xfId="1" applyNumberFormat="1" applyFont="1" applyBorder="1" applyAlignment="1" applyProtection="1">
      <alignment vertical="center"/>
      <protection hidden="1"/>
    </xf>
    <xf numFmtId="166" fontId="33" fillId="0" borderId="22" xfId="1" applyNumberFormat="1" applyFont="1" applyBorder="1" applyAlignment="1" applyProtection="1">
      <alignment vertical="center"/>
      <protection hidden="1"/>
    </xf>
    <xf numFmtId="166" fontId="33" fillId="0" borderId="23" xfId="1" applyNumberFormat="1" applyFont="1" applyBorder="1" applyAlignment="1" applyProtection="1">
      <alignment vertical="center"/>
      <protection hidden="1"/>
    </xf>
    <xf numFmtId="0" fontId="61" fillId="0" borderId="27" xfId="0" applyFont="1" applyBorder="1" applyAlignment="1">
      <alignment horizontal="center" vertical="center"/>
    </xf>
    <xf numFmtId="0" fontId="61" fillId="0" borderId="29" xfId="0" applyFont="1" applyBorder="1" applyAlignment="1">
      <alignment horizontal="center" vertical="center"/>
    </xf>
    <xf numFmtId="14" fontId="62" fillId="2" borderId="27" xfId="0" applyNumberFormat="1" applyFont="1" applyFill="1" applyBorder="1" applyAlignment="1" applyProtection="1">
      <alignment horizontal="center" vertical="center"/>
      <protection hidden="1"/>
    </xf>
    <xf numFmtId="14" fontId="62" fillId="2" borderId="28" xfId="0" applyNumberFormat="1" applyFont="1" applyFill="1" applyBorder="1" applyAlignment="1" applyProtection="1">
      <alignment horizontal="center" vertical="center"/>
      <protection hidden="1"/>
    </xf>
    <xf numFmtId="14" fontId="62" fillId="2" borderId="29" xfId="0" applyNumberFormat="1" applyFont="1" applyFill="1" applyBorder="1" applyAlignment="1" applyProtection="1">
      <alignment horizontal="center" vertical="center"/>
      <protection hidden="1"/>
    </xf>
    <xf numFmtId="166" fontId="46" fillId="0" borderId="28" xfId="0" applyNumberFormat="1" applyFont="1" applyBorder="1" applyAlignment="1" applyProtection="1">
      <alignment vertical="center"/>
      <protection hidden="1"/>
    </xf>
    <xf numFmtId="166" fontId="46" fillId="0" borderId="29" xfId="0" applyNumberFormat="1" applyFont="1" applyBorder="1" applyAlignment="1" applyProtection="1">
      <alignment vertical="center"/>
      <protection hidden="1"/>
    </xf>
    <xf numFmtId="0" fontId="58" fillId="7" borderId="21" xfId="0" applyFont="1" applyFill="1" applyBorder="1" applyAlignment="1" applyProtection="1">
      <alignment horizontal="center" vertical="center" wrapText="1"/>
      <protection hidden="1"/>
    </xf>
    <xf numFmtId="0" fontId="58" fillId="7" borderId="17" xfId="0" applyFont="1" applyFill="1" applyBorder="1" applyAlignment="1" applyProtection="1">
      <alignment horizontal="center" vertical="center" wrapText="1"/>
      <protection hidden="1"/>
    </xf>
    <xf numFmtId="0" fontId="58" fillId="7" borderId="24" xfId="0" applyFont="1" applyFill="1" applyBorder="1" applyAlignment="1" applyProtection="1">
      <alignment horizontal="center" vertical="center" wrapText="1"/>
      <protection hidden="1"/>
    </xf>
    <xf numFmtId="0" fontId="56" fillId="0" borderId="21"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23" xfId="0" applyFont="1" applyBorder="1" applyAlignment="1">
      <alignment horizontal="center" vertical="center" wrapText="1"/>
    </xf>
    <xf numFmtId="0" fontId="56" fillId="0" borderId="17" xfId="0" applyFont="1" applyBorder="1" applyAlignment="1">
      <alignment horizontal="center" vertical="center" wrapText="1"/>
    </xf>
    <xf numFmtId="0" fontId="56" fillId="0" borderId="0" xfId="0" applyFont="1" applyAlignment="1">
      <alignment horizontal="center" vertical="center" wrapText="1"/>
    </xf>
    <xf numFmtId="0" fontId="56" fillId="0" borderId="1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25" xfId="0" applyFont="1" applyBorder="1" applyAlignment="1">
      <alignment horizontal="center" vertical="center" wrapText="1"/>
    </xf>
    <xf numFmtId="0" fontId="58" fillId="7" borderId="27" xfId="0" applyFont="1" applyFill="1" applyBorder="1" applyAlignment="1" applyProtection="1">
      <alignment horizontal="center" vertical="center"/>
      <protection hidden="1"/>
    </xf>
    <xf numFmtId="0" fontId="55" fillId="7" borderId="41" xfId="0" applyFont="1" applyFill="1" applyBorder="1" applyAlignment="1" applyProtection="1">
      <alignment horizontal="center" vertical="center" wrapText="1"/>
      <protection locked="0"/>
    </xf>
    <xf numFmtId="0" fontId="55" fillId="7" borderId="42" xfId="0" applyFont="1" applyFill="1" applyBorder="1" applyAlignment="1" applyProtection="1">
      <alignment horizontal="center" vertical="center"/>
      <protection locked="0"/>
    </xf>
    <xf numFmtId="0" fontId="61" fillId="0" borderId="24" xfId="0" applyFont="1" applyBorder="1" applyAlignment="1">
      <alignment horizontal="left" vertical="center" indent="1"/>
    </xf>
    <xf numFmtId="0" fontId="61" fillId="0" borderId="25" xfId="0" applyFont="1" applyBorder="1" applyAlignment="1">
      <alignment horizontal="left" vertical="center" indent="1"/>
    </xf>
    <xf numFmtId="0" fontId="61" fillId="0" borderId="26" xfId="0" applyFont="1" applyBorder="1" applyAlignment="1">
      <alignment horizontal="left" vertical="center" indent="1"/>
    </xf>
    <xf numFmtId="0" fontId="61" fillId="0" borderId="27" xfId="0" applyFont="1" applyBorder="1" applyAlignment="1" applyProtection="1">
      <alignment horizontal="center" vertical="center"/>
      <protection locked="0"/>
    </xf>
    <xf numFmtId="0" fontId="61" fillId="0" borderId="28" xfId="0" applyFont="1" applyBorder="1" applyAlignment="1" applyProtection="1">
      <alignment horizontal="center" vertical="center"/>
      <protection locked="0"/>
    </xf>
    <xf numFmtId="0" fontId="61" fillId="0" borderId="29" xfId="0" applyFont="1" applyBorder="1" applyAlignment="1" applyProtection="1">
      <alignment horizontal="center" vertical="center"/>
      <protection locked="0"/>
    </xf>
    <xf numFmtId="0" fontId="47" fillId="0" borderId="27" xfId="0" applyFont="1" applyBorder="1" applyAlignment="1">
      <alignment horizontal="center" vertical="center"/>
    </xf>
    <xf numFmtId="0" fontId="47" fillId="0" borderId="28" xfId="0" applyFont="1" applyBorder="1" applyAlignment="1">
      <alignment horizontal="center" vertical="center"/>
    </xf>
    <xf numFmtId="0" fontId="47" fillId="0" borderId="29" xfId="0" applyFont="1" applyBorder="1" applyAlignment="1">
      <alignment horizontal="center" vertical="center"/>
    </xf>
    <xf numFmtId="0" fontId="49" fillId="0" borderId="17" xfId="0" applyFont="1" applyBorder="1" applyAlignment="1">
      <alignment horizontal="left" vertical="center" wrapText="1"/>
    </xf>
    <xf numFmtId="0" fontId="49" fillId="0" borderId="0" xfId="0" applyFont="1" applyAlignment="1">
      <alignment horizontal="left" vertical="center" wrapText="1"/>
    </xf>
    <xf numFmtId="0" fontId="49" fillId="0" borderId="18" xfId="0" applyFont="1" applyBorder="1" applyAlignment="1">
      <alignment horizontal="left" vertical="center" wrapText="1"/>
    </xf>
    <xf numFmtId="0" fontId="86" fillId="4" borderId="17" xfId="0" applyFont="1" applyFill="1" applyBorder="1" applyAlignment="1">
      <alignment horizontal="left" vertical="top" wrapText="1" indent="1"/>
    </xf>
    <xf numFmtId="0" fontId="86" fillId="4" borderId="0" xfId="0" applyFont="1" applyFill="1" applyAlignment="1">
      <alignment horizontal="left" vertical="top" wrapText="1" indent="1"/>
    </xf>
    <xf numFmtId="0" fontId="86" fillId="4" borderId="18" xfId="0" applyFont="1" applyFill="1" applyBorder="1" applyAlignment="1">
      <alignment horizontal="left" vertical="top" wrapText="1" indent="1"/>
    </xf>
    <xf numFmtId="0" fontId="86" fillId="4" borderId="17" xfId="0" applyFont="1" applyFill="1" applyBorder="1" applyAlignment="1">
      <alignment horizontal="left" vertical="center" wrapText="1" indent="1"/>
    </xf>
    <xf numFmtId="0" fontId="86" fillId="4" borderId="0" xfId="0" applyFont="1" applyFill="1" applyAlignment="1">
      <alignment horizontal="left" vertical="center" wrapText="1" indent="1"/>
    </xf>
    <xf numFmtId="0" fontId="86" fillId="4" borderId="18" xfId="0" applyFont="1" applyFill="1" applyBorder="1" applyAlignment="1">
      <alignment horizontal="left" vertical="center" wrapText="1" indent="1"/>
    </xf>
    <xf numFmtId="0" fontId="114" fillId="6" borderId="21" xfId="0" applyFont="1" applyFill="1" applyBorder="1" applyAlignment="1">
      <alignment horizontal="center" vertical="center" wrapText="1"/>
    </xf>
    <xf numFmtId="0" fontId="113" fillId="6" borderId="22" xfId="0" applyFont="1" applyFill="1" applyBorder="1" applyAlignment="1">
      <alignment horizontal="center" vertical="center" wrapText="1"/>
    </xf>
    <xf numFmtId="0" fontId="113" fillId="6" borderId="23" xfId="0" applyFont="1" applyFill="1" applyBorder="1" applyAlignment="1">
      <alignment horizontal="center" vertical="center" wrapText="1"/>
    </xf>
    <xf numFmtId="0" fontId="113" fillId="6" borderId="17" xfId="0" applyFont="1" applyFill="1" applyBorder="1" applyAlignment="1">
      <alignment horizontal="center" vertical="center" wrapText="1"/>
    </xf>
    <xf numFmtId="0" fontId="113" fillId="6" borderId="0" xfId="0" applyFont="1" applyFill="1" applyAlignment="1">
      <alignment horizontal="center" vertical="center" wrapText="1"/>
    </xf>
    <xf numFmtId="0" fontId="113" fillId="6" borderId="18" xfId="0" applyFont="1" applyFill="1" applyBorder="1" applyAlignment="1">
      <alignment horizontal="center" vertical="center" wrapText="1"/>
    </xf>
    <xf numFmtId="0" fontId="49" fillId="0" borderId="21" xfId="0" applyFont="1" applyBorder="1" applyAlignment="1">
      <alignment horizontal="left" vertical="center" wrapText="1" indent="1"/>
    </xf>
    <xf numFmtId="0" fontId="49" fillId="0" borderId="22" xfId="0" applyFont="1" applyBorder="1" applyAlignment="1">
      <alignment horizontal="left" vertical="center" wrapText="1" indent="1"/>
    </xf>
    <xf numFmtId="0" fontId="49" fillId="0" borderId="23" xfId="0" applyFont="1" applyBorder="1" applyAlignment="1">
      <alignment horizontal="left" vertical="center" wrapText="1" indent="1"/>
    </xf>
    <xf numFmtId="0" fontId="43" fillId="7" borderId="17" xfId="0" applyFont="1" applyFill="1" applyBorder="1" applyAlignment="1">
      <alignment horizontal="left" vertical="center" wrapText="1"/>
    </xf>
    <xf numFmtId="0" fontId="43" fillId="7" borderId="0" xfId="0" applyFont="1" applyFill="1" applyAlignment="1">
      <alignment horizontal="left" vertical="center" wrapText="1"/>
    </xf>
    <xf numFmtId="0" fontId="43" fillId="7" borderId="18" xfId="0" applyFont="1" applyFill="1" applyBorder="1" applyAlignment="1">
      <alignment horizontal="left" vertical="center" wrapText="1"/>
    </xf>
    <xf numFmtId="0" fontId="43" fillId="7" borderId="17" xfId="0" applyFont="1" applyFill="1" applyBorder="1" applyAlignment="1">
      <alignment horizontal="left" vertical="center" wrapText="1" indent="1"/>
    </xf>
    <xf numFmtId="0" fontId="43" fillId="7" borderId="0" xfId="0" applyFont="1" applyFill="1" applyAlignment="1">
      <alignment horizontal="left" vertical="center" wrapText="1" indent="1"/>
    </xf>
    <xf numFmtId="0" fontId="43" fillId="7" borderId="18" xfId="0" applyFont="1" applyFill="1" applyBorder="1" applyAlignment="1">
      <alignment horizontal="left" vertical="center" wrapText="1" indent="1"/>
    </xf>
    <xf numFmtId="0" fontId="49" fillId="0" borderId="17" xfId="0" applyFont="1" applyBorder="1" applyAlignment="1">
      <alignment horizontal="left" vertical="center" wrapText="1" indent="1"/>
    </xf>
    <xf numFmtId="0" fontId="49" fillId="0" borderId="0" xfId="0" applyFont="1" applyAlignment="1">
      <alignment horizontal="left" vertical="center" wrapText="1" indent="1"/>
    </xf>
    <xf numFmtId="0" fontId="49" fillId="0" borderId="18" xfId="0" applyFont="1" applyBorder="1" applyAlignment="1">
      <alignment horizontal="left" vertical="center" wrapText="1" indent="1"/>
    </xf>
    <xf numFmtId="0" fontId="33" fillId="0" borderId="17" xfId="0" applyFont="1" applyBorder="1" applyAlignment="1" applyProtection="1">
      <alignment horizontal="left" vertical="center" wrapText="1" indent="1"/>
      <protection hidden="1"/>
    </xf>
    <xf numFmtId="0" fontId="33" fillId="0" borderId="0" xfId="0" applyFont="1" applyAlignment="1" applyProtection="1">
      <alignment horizontal="left" vertical="center" wrapText="1" indent="1"/>
      <protection hidden="1"/>
    </xf>
    <xf numFmtId="0" fontId="33" fillId="0" borderId="18" xfId="0" applyFont="1" applyBorder="1" applyAlignment="1" applyProtection="1">
      <alignment horizontal="left" vertical="center" wrapText="1" indent="1"/>
      <protection hidden="1"/>
    </xf>
    <xf numFmtId="0" fontId="61" fillId="0" borderId="27" xfId="0" applyFont="1" applyBorder="1" applyAlignment="1">
      <alignment horizontal="left" vertical="center" indent="1"/>
    </xf>
    <xf numFmtId="0" fontId="61" fillId="0" borderId="28" xfId="0" applyFont="1" applyBorder="1" applyAlignment="1">
      <alignment horizontal="left" vertical="center" indent="1"/>
    </xf>
    <xf numFmtId="0" fontId="61" fillId="0" borderId="29" xfId="0" applyFont="1" applyBorder="1" applyAlignment="1">
      <alignment horizontal="left" vertical="center" indent="1"/>
    </xf>
    <xf numFmtId="14" fontId="35" fillId="2" borderId="0" xfId="0" applyNumberFormat="1" applyFont="1" applyFill="1" applyAlignment="1" applyProtection="1">
      <alignment horizontal="center" vertical="center"/>
      <protection hidden="1"/>
    </xf>
    <xf numFmtId="0" fontId="49" fillId="0" borderId="106" xfId="0" applyFont="1" applyBorder="1" applyAlignment="1">
      <alignment horizontal="left" vertical="center" wrapText="1"/>
    </xf>
    <xf numFmtId="0" fontId="49" fillId="0" borderId="107" xfId="0" applyFont="1" applyBorder="1" applyAlignment="1">
      <alignment horizontal="left" vertical="center" wrapText="1"/>
    </xf>
    <xf numFmtId="0" fontId="49" fillId="0" borderId="108" xfId="0" applyFont="1" applyBorder="1" applyAlignment="1">
      <alignment horizontal="left" vertical="center" wrapText="1"/>
    </xf>
    <xf numFmtId="0" fontId="110" fillId="0" borderId="24" xfId="0" applyFont="1" applyBorder="1" applyAlignment="1">
      <alignment horizontal="right" vertical="center" wrapText="1"/>
    </xf>
    <xf numFmtId="0" fontId="49" fillId="0" borderId="25" xfId="0" applyFont="1" applyBorder="1" applyAlignment="1">
      <alignment horizontal="right" vertical="center" wrapText="1"/>
    </xf>
    <xf numFmtId="0" fontId="49" fillId="0" borderId="26" xfId="0" applyFont="1" applyBorder="1" applyAlignment="1">
      <alignment horizontal="right" vertical="center" wrapText="1"/>
    </xf>
    <xf numFmtId="0" fontId="48" fillId="0" borderId="22" xfId="0" applyFont="1" applyBorder="1" applyAlignment="1">
      <alignment horizontal="center" vertical="center"/>
    </xf>
    <xf numFmtId="0" fontId="81" fillId="2" borderId="0" xfId="3" applyFont="1" applyFill="1" applyBorder="1" applyAlignment="1" applyProtection="1">
      <alignment horizontal="center" vertical="center"/>
      <protection hidden="1"/>
    </xf>
    <xf numFmtId="0" fontId="81" fillId="2" borderId="0" xfId="0" applyFont="1" applyFill="1" applyAlignment="1" applyProtection="1">
      <alignment horizontal="center" vertical="center"/>
      <protection hidden="1"/>
    </xf>
    <xf numFmtId="0" fontId="37" fillId="0" borderId="12"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0" xfId="0" applyFont="1" applyAlignment="1">
      <alignment horizontal="center" vertical="center" wrapText="1"/>
    </xf>
    <xf numFmtId="0" fontId="37" fillId="0" borderId="20"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16" xfId="0" applyFont="1" applyBorder="1" applyAlignment="1">
      <alignment horizontal="center" vertical="center" wrapText="1"/>
    </xf>
    <xf numFmtId="0" fontId="60" fillId="2" borderId="17" xfId="0" applyFont="1" applyFill="1" applyBorder="1" applyAlignment="1" applyProtection="1">
      <alignment horizontal="center" vertical="center"/>
      <protection hidden="1"/>
    </xf>
    <xf numFmtId="0" fontId="60" fillId="2" borderId="18" xfId="0" applyFont="1" applyFill="1" applyBorder="1" applyAlignment="1" applyProtection="1">
      <alignment horizontal="center" vertical="center"/>
      <protection hidden="1"/>
    </xf>
    <xf numFmtId="0" fontId="60" fillId="2" borderId="24" xfId="0" applyFont="1" applyFill="1" applyBorder="1" applyAlignment="1" applyProtection="1">
      <alignment horizontal="center" vertical="center"/>
      <protection hidden="1"/>
    </xf>
    <xf numFmtId="0" fontId="60" fillId="2" borderId="26" xfId="0" applyFont="1" applyFill="1" applyBorder="1" applyAlignment="1" applyProtection="1">
      <alignment horizontal="center" vertical="center"/>
      <protection hidden="1"/>
    </xf>
    <xf numFmtId="0" fontId="80" fillId="2" borderId="12" xfId="0" applyFont="1" applyFill="1" applyBorder="1" applyAlignment="1" applyProtection="1">
      <alignment horizontal="center" vertical="center"/>
      <protection hidden="1"/>
    </xf>
    <xf numFmtId="0" fontId="81" fillId="2" borderId="0" xfId="0" applyFont="1" applyFill="1" applyAlignment="1" applyProtection="1">
      <alignment horizontal="center" vertical="center" wrapText="1"/>
      <protection hidden="1"/>
    </xf>
    <xf numFmtId="0" fontId="81" fillId="2" borderId="15" xfId="0" applyFont="1" applyFill="1" applyBorder="1" applyAlignment="1" applyProtection="1">
      <alignment horizontal="center" vertical="center" wrapText="1"/>
      <protection hidden="1"/>
    </xf>
    <xf numFmtId="0" fontId="42" fillId="2" borderId="34" xfId="0" applyFont="1" applyFill="1" applyBorder="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42" fillId="2" borderId="35" xfId="0" applyFont="1" applyFill="1" applyBorder="1" applyAlignment="1" applyProtection="1">
      <alignment horizontal="center" vertical="center"/>
      <protection hidden="1"/>
    </xf>
    <xf numFmtId="0" fontId="34" fillId="0" borderId="36" xfId="0" applyFont="1" applyBorder="1" applyAlignment="1" applyProtection="1">
      <alignment horizontal="center" vertical="center" wrapText="1"/>
      <protection hidden="1"/>
    </xf>
    <xf numFmtId="0" fontId="34" fillId="0" borderId="37" xfId="0" applyFont="1" applyBorder="1" applyAlignment="1" applyProtection="1">
      <alignment horizontal="center" vertical="center" wrapText="1"/>
      <protection hidden="1"/>
    </xf>
    <xf numFmtId="0" fontId="34" fillId="0" borderId="38" xfId="0" applyFont="1" applyBorder="1" applyAlignment="1" applyProtection="1">
      <alignment horizontal="center" vertical="center" wrapText="1"/>
      <protection hidden="1"/>
    </xf>
    <xf numFmtId="0" fontId="65" fillId="0" borderId="39" xfId="0" applyFont="1" applyBorder="1" applyAlignment="1" applyProtection="1">
      <alignment horizontal="left" vertical="top"/>
      <protection locked="0"/>
      <extLst>
        <ext xmlns:xfpb="http://schemas.microsoft.com/office/spreadsheetml/2022/featurepropertybag" uri="{C7286773-470A-42A8-94C5-96B5CB345126}">
          <xfpb:xfComplement i="0"/>
        </ext>
      </extLst>
    </xf>
    <xf numFmtId="0" fontId="65" fillId="0" borderId="40" xfId="0" applyFont="1" applyBorder="1" applyAlignment="1" applyProtection="1">
      <alignment horizontal="left" vertical="top"/>
      <protection locked="0"/>
      <extLst>
        <ext xmlns:xfpb="http://schemas.microsoft.com/office/spreadsheetml/2022/featurepropertybag" uri="{C7286773-470A-42A8-94C5-96B5CB345126}">
          <xfpb:xfComplement i="0"/>
        </ext>
      </extLst>
    </xf>
    <xf numFmtId="0" fontId="12" fillId="12" borderId="48" xfId="0" applyFont="1" applyFill="1" applyBorder="1" applyAlignment="1">
      <alignment horizontal="left" vertical="center" wrapText="1" indent="1"/>
    </xf>
    <xf numFmtId="0" fontId="12" fillId="12" borderId="49" xfId="0" applyFont="1" applyFill="1" applyBorder="1" applyAlignment="1">
      <alignment horizontal="left" vertical="center" wrapText="1" indent="1"/>
    </xf>
    <xf numFmtId="0" fontId="12" fillId="2" borderId="17" xfId="0" applyFont="1" applyFill="1" applyBorder="1" applyAlignment="1">
      <alignment horizontal="center" vertical="center" wrapText="1"/>
    </xf>
    <xf numFmtId="0" fontId="12" fillId="2" borderId="81" xfId="0" applyFont="1" applyFill="1" applyBorder="1" applyAlignment="1">
      <alignment horizontal="center" vertical="center" wrapText="1"/>
    </xf>
    <xf numFmtId="0" fontId="12" fillId="12" borderId="51" xfId="0" applyFont="1" applyFill="1" applyBorder="1" applyAlignment="1">
      <alignment horizontal="left" vertical="center" wrapText="1" indent="1"/>
    </xf>
    <xf numFmtId="0" fontId="12" fillId="12" borderId="53" xfId="0" applyFont="1" applyFill="1" applyBorder="1" applyAlignment="1">
      <alignment horizontal="left" vertical="center" wrapText="1" indent="1"/>
    </xf>
    <xf numFmtId="0" fontId="12" fillId="2" borderId="82" xfId="0" applyFont="1" applyFill="1" applyBorder="1" applyAlignment="1">
      <alignment horizontal="center" vertical="center" wrapText="1"/>
    </xf>
    <xf numFmtId="0" fontId="7" fillId="2" borderId="52" xfId="0" applyFont="1" applyFill="1" applyBorder="1" applyAlignment="1">
      <alignment horizontal="center" vertical="center"/>
    </xf>
    <xf numFmtId="0" fontId="7" fillId="2" borderId="0" xfId="0" applyFont="1" applyFill="1" applyAlignment="1">
      <alignment horizontal="center" vertical="center"/>
    </xf>
    <xf numFmtId="0" fontId="7" fillId="2" borderId="60" xfId="0" applyFont="1" applyFill="1" applyBorder="1" applyAlignment="1">
      <alignment horizontal="center" vertical="center"/>
    </xf>
    <xf numFmtId="0" fontId="19" fillId="5" borderId="0" xfId="0" applyFont="1" applyFill="1" applyAlignment="1">
      <alignment horizontal="center" vertical="center"/>
    </xf>
    <xf numFmtId="0" fontId="7" fillId="2" borderId="22" xfId="0" applyFont="1" applyFill="1" applyBorder="1" applyAlignment="1">
      <alignment horizontal="center" vertical="center"/>
    </xf>
    <xf numFmtId="0" fontId="19" fillId="5" borderId="52" xfId="0" applyFont="1" applyFill="1" applyBorder="1" applyAlignment="1">
      <alignment horizontal="center" vertical="center"/>
    </xf>
    <xf numFmtId="0" fontId="19" fillId="5" borderId="60" xfId="0" applyFont="1" applyFill="1" applyBorder="1" applyAlignment="1">
      <alignment horizontal="center" vertical="center"/>
    </xf>
    <xf numFmtId="0" fontId="12" fillId="5" borderId="0" xfId="0" applyFont="1" applyFill="1" applyAlignment="1">
      <alignment horizontal="center" vertical="center"/>
    </xf>
    <xf numFmtId="0" fontId="7" fillId="2" borderId="48" xfId="0" applyFont="1" applyFill="1" applyBorder="1" applyAlignment="1">
      <alignment horizontal="left" vertical="center" indent="1"/>
    </xf>
    <xf numFmtId="0" fontId="7" fillId="2" borderId="0" xfId="0" applyFont="1" applyFill="1" applyAlignment="1">
      <alignment horizontal="left" vertical="center" indent="1"/>
    </xf>
    <xf numFmtId="0" fontId="7" fillId="2" borderId="49" xfId="0" applyFont="1" applyFill="1" applyBorder="1" applyAlignment="1">
      <alignment horizontal="left" vertical="center" indent="1"/>
    </xf>
    <xf numFmtId="0" fontId="7" fillId="12" borderId="48" xfId="0" applyFont="1" applyFill="1" applyBorder="1" applyAlignment="1">
      <alignment horizontal="left" vertical="center" indent="1"/>
    </xf>
    <xf numFmtId="0" fontId="7" fillId="12" borderId="0" xfId="0" applyFont="1" applyFill="1" applyAlignment="1">
      <alignment horizontal="left" vertical="center" indent="1"/>
    </xf>
    <xf numFmtId="0" fontId="7" fillId="12" borderId="49" xfId="0" applyFont="1" applyFill="1" applyBorder="1" applyAlignment="1">
      <alignment horizontal="left" vertical="center" indent="1"/>
    </xf>
    <xf numFmtId="0" fontId="12" fillId="2" borderId="48" xfId="0" applyFont="1" applyFill="1" applyBorder="1" applyAlignment="1">
      <alignment horizontal="left" vertical="center" wrapText="1" indent="1"/>
    </xf>
    <xf numFmtId="0" fontId="12" fillId="2" borderId="49" xfId="0" applyFont="1" applyFill="1" applyBorder="1" applyAlignment="1">
      <alignment horizontal="left" vertical="center" wrapText="1" indent="1"/>
    </xf>
    <xf numFmtId="0" fontId="12" fillId="12" borderId="59" xfId="0" applyFont="1" applyFill="1" applyBorder="1" applyAlignment="1">
      <alignment horizontal="left" vertical="center" wrapText="1" indent="1"/>
    </xf>
    <xf numFmtId="0" fontId="12" fillId="12" borderId="61" xfId="0" applyFont="1" applyFill="1" applyBorder="1" applyAlignment="1">
      <alignment horizontal="left" vertical="center" wrapText="1" indent="1"/>
    </xf>
    <xf numFmtId="0" fontId="12" fillId="2" borderId="59" xfId="0" applyFont="1" applyFill="1" applyBorder="1" applyAlignment="1">
      <alignment horizontal="left" vertical="center" wrapText="1" indent="1"/>
    </xf>
    <xf numFmtId="0" fontId="12" fillId="2" borderId="61" xfId="0" applyFont="1" applyFill="1" applyBorder="1" applyAlignment="1">
      <alignment horizontal="left" vertical="center" wrapText="1" indent="1"/>
    </xf>
    <xf numFmtId="0" fontId="63" fillId="8" borderId="131" xfId="0" applyFont="1" applyFill="1" applyBorder="1" applyAlignment="1">
      <alignment horizontal="center" vertical="center" textRotation="90" wrapText="1"/>
    </xf>
    <xf numFmtId="0" fontId="63" fillId="8" borderId="132" xfId="0" applyFont="1" applyFill="1" applyBorder="1" applyAlignment="1">
      <alignment horizontal="center" vertical="center" textRotation="90" wrapText="1"/>
    </xf>
    <xf numFmtId="170" fontId="19" fillId="5" borderId="0" xfId="0" applyNumberFormat="1" applyFont="1" applyFill="1" applyAlignment="1">
      <alignment horizontal="center" vertical="center"/>
    </xf>
    <xf numFmtId="170" fontId="19" fillId="5" borderId="18" xfId="0" applyNumberFormat="1" applyFont="1" applyFill="1" applyBorder="1" applyAlignment="1">
      <alignment horizontal="center" vertical="center"/>
    </xf>
    <xf numFmtId="170" fontId="19" fillId="13" borderId="0" xfId="0" applyNumberFormat="1" applyFont="1" applyFill="1" applyAlignment="1">
      <alignment horizontal="center" vertical="center"/>
    </xf>
    <xf numFmtId="170" fontId="19" fillId="13" borderId="18" xfId="0" applyNumberFormat="1" applyFont="1" applyFill="1" applyBorder="1" applyAlignment="1">
      <alignment horizontal="center" vertical="center"/>
    </xf>
    <xf numFmtId="0" fontId="7" fillId="2" borderId="59" xfId="0" applyFont="1" applyFill="1" applyBorder="1" applyAlignment="1">
      <alignment horizontal="left" vertical="center" indent="1"/>
    </xf>
    <xf numFmtId="0" fontId="7" fillId="2" borderId="60" xfId="0" applyFont="1" applyFill="1" applyBorder="1" applyAlignment="1">
      <alignment horizontal="left" vertical="center" indent="1"/>
    </xf>
    <xf numFmtId="0" fontId="7" fillId="2" borderId="61" xfId="0" applyFont="1" applyFill="1" applyBorder="1" applyAlignment="1">
      <alignment horizontal="left" vertical="center" indent="1"/>
    </xf>
    <xf numFmtId="0" fontId="124" fillId="8" borderId="131" xfId="0" applyFont="1" applyFill="1" applyBorder="1" applyAlignment="1">
      <alignment horizontal="center" vertical="center" textRotation="90" wrapText="1"/>
    </xf>
    <xf numFmtId="170" fontId="19" fillId="13" borderId="25" xfId="0" applyNumberFormat="1" applyFont="1" applyFill="1" applyBorder="1" applyAlignment="1">
      <alignment horizontal="center" vertical="center"/>
    </xf>
    <xf numFmtId="170" fontId="19" fillId="13" borderId="26" xfId="0" applyNumberFormat="1" applyFont="1" applyFill="1" applyBorder="1" applyAlignment="1">
      <alignment horizontal="center" vertical="center"/>
    </xf>
    <xf numFmtId="170" fontId="19" fillId="13" borderId="52" xfId="0" applyNumberFormat="1" applyFont="1" applyFill="1" applyBorder="1" applyAlignment="1">
      <alignment horizontal="center" vertical="center"/>
    </xf>
    <xf numFmtId="170" fontId="19" fillId="13" borderId="66" xfId="0" applyNumberFormat="1" applyFont="1" applyFill="1" applyBorder="1" applyAlignment="1">
      <alignment horizontal="center" vertical="center"/>
    </xf>
    <xf numFmtId="0" fontId="7" fillId="12" borderId="67" xfId="0" applyFont="1" applyFill="1" applyBorder="1" applyAlignment="1">
      <alignment horizontal="left" vertical="center" indent="1"/>
    </xf>
    <xf numFmtId="0" fontId="7" fillId="12" borderId="25" xfId="0" applyFont="1" applyFill="1" applyBorder="1" applyAlignment="1">
      <alignment horizontal="left" vertical="center" indent="1"/>
    </xf>
    <xf numFmtId="0" fontId="7" fillId="12" borderId="68" xfId="0" applyFont="1" applyFill="1" applyBorder="1" applyAlignment="1">
      <alignment horizontal="left" vertical="center" indent="1"/>
    </xf>
    <xf numFmtId="170" fontId="19" fillId="13" borderId="60" xfId="0" applyNumberFormat="1" applyFont="1" applyFill="1" applyBorder="1" applyAlignment="1">
      <alignment horizontal="center" vertical="center"/>
    </xf>
    <xf numFmtId="170" fontId="19" fillId="13" borderId="65" xfId="0" applyNumberFormat="1" applyFont="1" applyFill="1" applyBorder="1" applyAlignment="1">
      <alignment horizontal="center" vertical="center"/>
    </xf>
    <xf numFmtId="164" fontId="94" fillId="6" borderId="14" xfId="2" applyFont="1" applyFill="1" applyBorder="1" applyAlignment="1">
      <alignment horizontal="center" vertical="center" wrapText="1"/>
    </xf>
    <xf numFmtId="164" fontId="94" fillId="6" borderId="16" xfId="2" applyFont="1" applyFill="1" applyBorder="1" applyAlignment="1">
      <alignment horizontal="center" vertical="center" wrapText="1"/>
    </xf>
    <xf numFmtId="0" fontId="12" fillId="2" borderId="59" xfId="0" applyFont="1" applyFill="1" applyBorder="1" applyAlignment="1">
      <alignment horizontal="center" vertical="center" wrapText="1"/>
    </xf>
    <xf numFmtId="0" fontId="12" fillId="2" borderId="62" xfId="0" applyFont="1" applyFill="1" applyBorder="1" applyAlignment="1">
      <alignment horizontal="center" vertical="center" wrapText="1"/>
    </xf>
    <xf numFmtId="170" fontId="7" fillId="14" borderId="51" xfId="2" applyNumberFormat="1" applyFont="1" applyFill="1" applyBorder="1" applyAlignment="1">
      <alignment horizontal="center" vertical="center"/>
    </xf>
    <xf numFmtId="170" fontId="7" fillId="14" borderId="63" xfId="2" applyNumberFormat="1" applyFont="1" applyFill="1" applyBorder="1" applyAlignment="1">
      <alignment horizontal="center" vertical="center"/>
    </xf>
    <xf numFmtId="170" fontId="7" fillId="2" borderId="48" xfId="2" applyNumberFormat="1" applyFont="1" applyFill="1" applyBorder="1" applyAlignment="1">
      <alignment horizontal="center" vertical="center"/>
    </xf>
    <xf numFmtId="170" fontId="7" fillId="2" borderId="20" xfId="2" applyNumberFormat="1" applyFont="1" applyFill="1" applyBorder="1" applyAlignment="1">
      <alignment horizontal="center" vertical="center"/>
    </xf>
    <xf numFmtId="0" fontId="12" fillId="14" borderId="48" xfId="0" applyFont="1" applyFill="1" applyBorder="1" applyAlignment="1">
      <alignment horizontal="left" vertical="center" wrapText="1" indent="1"/>
    </xf>
    <xf numFmtId="0" fontId="12" fillId="14" borderId="0" xfId="0" applyFont="1" applyFill="1" applyAlignment="1">
      <alignment horizontal="left" vertical="center" wrapText="1" indent="1"/>
    </xf>
    <xf numFmtId="0" fontId="12" fillId="14" borderId="49" xfId="0" applyFont="1" applyFill="1" applyBorder="1" applyAlignment="1">
      <alignment horizontal="left" vertical="center" wrapText="1" indent="1"/>
    </xf>
    <xf numFmtId="0" fontId="12" fillId="2" borderId="0" xfId="0" applyFont="1" applyFill="1" applyAlignment="1">
      <alignment horizontal="left" vertical="center" wrapText="1" indent="1"/>
    </xf>
    <xf numFmtId="0" fontId="12" fillId="14" borderId="51" xfId="0" applyFont="1" applyFill="1" applyBorder="1" applyAlignment="1">
      <alignment horizontal="left" vertical="center" wrapText="1" indent="1"/>
    </xf>
    <xf numFmtId="0" fontId="12" fillId="14" borderId="52" xfId="0" applyFont="1" applyFill="1" applyBorder="1" applyAlignment="1">
      <alignment horizontal="left" vertical="center" wrapText="1" indent="1"/>
    </xf>
    <xf numFmtId="0" fontId="12" fillId="14" borderId="53" xfId="0" applyFont="1" applyFill="1" applyBorder="1" applyAlignment="1">
      <alignment horizontal="left" vertical="center" wrapText="1" indent="1"/>
    </xf>
    <xf numFmtId="0" fontId="19" fillId="2" borderId="94" xfId="0" applyFont="1" applyFill="1" applyBorder="1" applyAlignment="1">
      <alignment horizontal="left" vertical="center" wrapText="1" indent="1"/>
    </xf>
    <xf numFmtId="0" fontId="19" fillId="2" borderId="95" xfId="0" applyFont="1" applyFill="1" applyBorder="1" applyAlignment="1">
      <alignment horizontal="left" vertical="center" wrapText="1" indent="1"/>
    </xf>
    <xf numFmtId="0" fontId="19" fillId="2" borderId="96" xfId="0" applyFont="1" applyFill="1" applyBorder="1" applyAlignment="1">
      <alignment horizontal="left" vertical="center" wrapText="1" indent="1"/>
    </xf>
    <xf numFmtId="170" fontId="19" fillId="0" borderId="22" xfId="0" applyNumberFormat="1" applyFont="1" applyBorder="1" applyAlignment="1">
      <alignment horizontal="center" vertical="center"/>
    </xf>
    <xf numFmtId="170" fontId="19" fillId="0" borderId="23" xfId="0" applyNumberFormat="1" applyFont="1" applyBorder="1" applyAlignment="1">
      <alignment horizontal="center" vertical="center"/>
    </xf>
    <xf numFmtId="170" fontId="7" fillId="14" borderId="48" xfId="2" applyNumberFormat="1" applyFont="1" applyFill="1" applyBorder="1" applyAlignment="1">
      <alignment horizontal="center" vertical="center"/>
    </xf>
    <xf numFmtId="170" fontId="7" fillId="14" borderId="20" xfId="2" applyNumberFormat="1" applyFont="1" applyFill="1" applyBorder="1" applyAlignment="1">
      <alignment horizontal="center" vertical="center"/>
    </xf>
    <xf numFmtId="170" fontId="7" fillId="2" borderId="64" xfId="2" applyNumberFormat="1" applyFont="1" applyFill="1" applyBorder="1" applyAlignment="1">
      <alignment horizontal="center" vertical="center"/>
    </xf>
    <xf numFmtId="170" fontId="7" fillId="2" borderId="16" xfId="2" applyNumberFormat="1" applyFont="1" applyFill="1" applyBorder="1" applyAlignment="1">
      <alignment horizontal="center" vertical="center"/>
    </xf>
    <xf numFmtId="0" fontId="12" fillId="2" borderId="126" xfId="0" applyFont="1" applyFill="1" applyBorder="1" applyAlignment="1">
      <alignment horizontal="left" vertical="center" wrapText="1" indent="1"/>
    </xf>
    <xf numFmtId="0" fontId="12" fillId="2" borderId="127" xfId="0" applyFont="1" applyFill="1" applyBorder="1" applyAlignment="1">
      <alignment horizontal="left" vertical="center" wrapText="1" indent="1"/>
    </xf>
    <xf numFmtId="0" fontId="12" fillId="12" borderId="67" xfId="0" applyFont="1" applyFill="1" applyBorder="1" applyAlignment="1">
      <alignment horizontal="left" vertical="center" wrapText="1" indent="1"/>
    </xf>
    <xf numFmtId="0" fontId="12" fillId="12" borderId="68" xfId="0" applyFont="1" applyFill="1" applyBorder="1" applyAlignment="1">
      <alignment horizontal="left" vertical="center" wrapText="1" indent="1"/>
    </xf>
    <xf numFmtId="0" fontId="119" fillId="6" borderId="30" xfId="0" applyFont="1" applyFill="1" applyBorder="1" applyAlignment="1">
      <alignment horizontal="center" vertical="center"/>
    </xf>
    <xf numFmtId="0" fontId="119" fillId="6" borderId="31" xfId="0" applyFont="1" applyFill="1" applyBorder="1" applyAlignment="1">
      <alignment horizontal="center" vertical="center"/>
    </xf>
    <xf numFmtId="0" fontId="119" fillId="6" borderId="32" xfId="0" applyFont="1" applyFill="1" applyBorder="1" applyAlignment="1">
      <alignment horizontal="center" vertical="center"/>
    </xf>
    <xf numFmtId="0" fontId="19" fillId="2" borderId="30" xfId="0" applyFont="1" applyFill="1" applyBorder="1" applyAlignment="1">
      <alignment horizontal="left" vertical="center" wrapText="1" indent="1"/>
    </xf>
    <xf numFmtId="0" fontId="19" fillId="2" borderId="31" xfId="0" applyFont="1" applyFill="1" applyBorder="1" applyAlignment="1">
      <alignment horizontal="left" vertical="center" wrapText="1" indent="1"/>
    </xf>
    <xf numFmtId="0" fontId="19" fillId="2" borderId="32" xfId="0" applyFont="1" applyFill="1" applyBorder="1" applyAlignment="1">
      <alignment horizontal="left" vertical="center" wrapText="1" indent="1"/>
    </xf>
    <xf numFmtId="0" fontId="125" fillId="6" borderId="55" xfId="0" applyFont="1" applyFill="1" applyBorder="1" applyAlignment="1">
      <alignment horizontal="center" vertical="center" textRotation="90" wrapText="1"/>
    </xf>
    <xf numFmtId="0" fontId="125" fillId="6" borderId="57" xfId="0" applyFont="1" applyFill="1" applyBorder="1" applyAlignment="1">
      <alignment horizontal="center" vertical="center" textRotation="90" wrapText="1"/>
    </xf>
    <xf numFmtId="164" fontId="94" fillId="6" borderId="30" xfId="2" applyFont="1" applyFill="1" applyBorder="1" applyAlignment="1">
      <alignment horizontal="center" vertical="center" wrapText="1"/>
    </xf>
    <xf numFmtId="164" fontId="94" fillId="6" borderId="32" xfId="2" applyFont="1" applyFill="1" applyBorder="1" applyAlignment="1">
      <alignment horizontal="center" vertical="center" wrapText="1"/>
    </xf>
    <xf numFmtId="170" fontId="12" fillId="2" borderId="79" xfId="2" applyNumberFormat="1" applyFont="1" applyFill="1" applyBorder="1" applyAlignment="1">
      <alignment horizontal="center" vertical="center"/>
    </xf>
    <xf numFmtId="170" fontId="12" fillId="2" borderId="80" xfId="2" applyNumberFormat="1" applyFont="1" applyFill="1" applyBorder="1" applyAlignment="1">
      <alignment horizontal="center" vertical="center"/>
    </xf>
    <xf numFmtId="170" fontId="12" fillId="2" borderId="32" xfId="2" applyNumberFormat="1" applyFont="1" applyFill="1" applyBorder="1" applyAlignment="1">
      <alignment horizontal="center" vertical="center"/>
    </xf>
    <xf numFmtId="0" fontId="12" fillId="2" borderId="30"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3" fillId="6" borderId="55" xfId="0" applyFont="1" applyFill="1" applyBorder="1" applyAlignment="1">
      <alignment horizontal="center" vertical="center" textRotation="90" wrapText="1"/>
    </xf>
    <xf numFmtId="0" fontId="13" fillId="6" borderId="56" xfId="0" applyFont="1" applyFill="1" applyBorder="1" applyAlignment="1">
      <alignment horizontal="center" vertical="center" textRotation="90" wrapText="1"/>
    </xf>
    <xf numFmtId="0" fontId="13" fillId="6" borderId="57" xfId="0" applyFont="1" applyFill="1" applyBorder="1" applyAlignment="1">
      <alignment horizontal="center" vertical="center" textRotation="90" wrapText="1"/>
    </xf>
    <xf numFmtId="0" fontId="94" fillId="6" borderId="30" xfId="0" applyFont="1" applyFill="1" applyBorder="1" applyAlignment="1">
      <alignment horizontal="center" vertical="center" wrapText="1"/>
    </xf>
    <xf numFmtId="0" fontId="94" fillId="6" borderId="31" xfId="0" applyFont="1" applyFill="1" applyBorder="1" applyAlignment="1">
      <alignment horizontal="center" vertical="center" wrapText="1"/>
    </xf>
    <xf numFmtId="0" fontId="94" fillId="6" borderId="32" xfId="0" applyFont="1" applyFill="1" applyBorder="1" applyAlignment="1">
      <alignment horizontal="center" vertical="center" wrapText="1"/>
    </xf>
    <xf numFmtId="167" fontId="12" fillId="2" borderId="73" xfId="0" applyNumberFormat="1" applyFont="1" applyFill="1" applyBorder="1" applyAlignment="1">
      <alignment horizontal="center" vertical="center" wrapText="1"/>
    </xf>
    <xf numFmtId="167" fontId="12" fillId="2" borderId="12" xfId="0" applyNumberFormat="1" applyFont="1" applyFill="1" applyBorder="1" applyAlignment="1">
      <alignment horizontal="center" vertical="center" wrapText="1"/>
    </xf>
    <xf numFmtId="167" fontId="12" fillId="2" borderId="13" xfId="0" applyNumberFormat="1" applyFont="1" applyFill="1" applyBorder="1" applyAlignment="1">
      <alignment horizontal="center" vertical="center" wrapText="1"/>
    </xf>
    <xf numFmtId="167" fontId="12" fillId="14" borderId="1" xfId="0" applyNumberFormat="1" applyFont="1" applyFill="1" applyBorder="1" applyAlignment="1">
      <alignment horizontal="center" vertical="center" wrapText="1"/>
    </xf>
    <xf numFmtId="167" fontId="12" fillId="14" borderId="0" xfId="0" applyNumberFormat="1" applyFont="1" applyFill="1" applyAlignment="1">
      <alignment horizontal="center" vertical="center" wrapText="1"/>
    </xf>
    <xf numFmtId="167" fontId="12" fillId="14" borderId="20" xfId="0" applyNumberFormat="1" applyFont="1" applyFill="1" applyBorder="1" applyAlignment="1">
      <alignment horizontal="center" vertical="center" wrapText="1"/>
    </xf>
    <xf numFmtId="167" fontId="12" fillId="2" borderId="76" xfId="0" applyNumberFormat="1" applyFont="1" applyFill="1" applyBorder="1" applyAlignment="1">
      <alignment horizontal="center" vertical="center" wrapText="1"/>
    </xf>
    <xf numFmtId="167" fontId="12" fillId="2" borderId="15" xfId="0" applyNumberFormat="1" applyFont="1" applyFill="1" applyBorder="1" applyAlignment="1">
      <alignment horizontal="center" vertical="center" wrapText="1"/>
    </xf>
    <xf numFmtId="167" fontId="12" fillId="2" borderId="16" xfId="0" applyNumberFormat="1" applyFont="1" applyFill="1" applyBorder="1" applyAlignment="1">
      <alignment horizontal="center" vertical="center" wrapText="1"/>
    </xf>
    <xf numFmtId="0" fontId="125" fillId="7" borderId="43" xfId="0" applyFont="1" applyFill="1" applyBorder="1" applyAlignment="1">
      <alignment horizontal="center" vertical="center" textRotation="90" wrapText="1"/>
    </xf>
    <xf numFmtId="0" fontId="125" fillId="7" borderId="41" xfId="0" applyFont="1" applyFill="1" applyBorder="1" applyAlignment="1">
      <alignment horizontal="center" vertical="center" textRotation="90" wrapText="1"/>
    </xf>
    <xf numFmtId="0" fontId="125" fillId="7" borderId="42" xfId="0" applyFont="1" applyFill="1" applyBorder="1" applyAlignment="1">
      <alignment horizontal="center" vertical="center" textRotation="90" wrapText="1"/>
    </xf>
    <xf numFmtId="0" fontId="116" fillId="2" borderId="22" xfId="0" applyFont="1" applyFill="1" applyBorder="1" applyAlignment="1">
      <alignment horizontal="left" vertical="center" indent="1"/>
    </xf>
    <xf numFmtId="0" fontId="116" fillId="2" borderId="0" xfId="0" applyFont="1" applyFill="1" applyAlignment="1">
      <alignment horizontal="left" vertical="center" indent="1"/>
    </xf>
    <xf numFmtId="0" fontId="119" fillId="7" borderId="27" xfId="0" applyFont="1" applyFill="1" applyBorder="1" applyAlignment="1">
      <alignment horizontal="center" vertical="center"/>
    </xf>
    <xf numFmtId="0" fontId="119" fillId="7" borderId="28" xfId="0" applyFont="1" applyFill="1" applyBorder="1" applyAlignment="1">
      <alignment horizontal="center" vertical="center"/>
    </xf>
    <xf numFmtId="0" fontId="119" fillId="7" borderId="29" xfId="0" applyFont="1" applyFill="1" applyBorder="1" applyAlignment="1">
      <alignment horizontal="center" vertical="center"/>
    </xf>
    <xf numFmtId="0" fontId="19" fillId="2" borderId="27" xfId="0" applyFont="1" applyFill="1" applyBorder="1" applyAlignment="1">
      <alignment horizontal="left" vertical="center" wrapText="1" indent="2"/>
    </xf>
    <xf numFmtId="0" fontId="19" fillId="2" borderId="28" xfId="0" applyFont="1" applyFill="1" applyBorder="1" applyAlignment="1">
      <alignment horizontal="left" vertical="center" wrapText="1" indent="2"/>
    </xf>
    <xf numFmtId="0" fontId="19" fillId="2" borderId="29" xfId="0" applyFont="1" applyFill="1" applyBorder="1" applyAlignment="1">
      <alignment horizontal="left" vertical="center" wrapText="1" indent="2"/>
    </xf>
    <xf numFmtId="0" fontId="13" fillId="7" borderId="43" xfId="0" applyFont="1" applyFill="1" applyBorder="1" applyAlignment="1">
      <alignment horizontal="center" vertical="center" textRotation="90"/>
    </xf>
    <xf numFmtId="0" fontId="13" fillId="7" borderId="41" xfId="0" applyFont="1" applyFill="1" applyBorder="1" applyAlignment="1">
      <alignment horizontal="center" vertical="center" textRotation="90"/>
    </xf>
    <xf numFmtId="0" fontId="13" fillId="7" borderId="42" xfId="0" applyFont="1" applyFill="1" applyBorder="1" applyAlignment="1">
      <alignment horizontal="center" vertical="center" textRotation="90"/>
    </xf>
    <xf numFmtId="164" fontId="94" fillId="7" borderId="27" xfId="2" applyFont="1" applyFill="1" applyBorder="1" applyAlignment="1">
      <alignment horizontal="center" vertical="center" wrapText="1"/>
    </xf>
    <xf numFmtId="164" fontId="94" fillId="7" borderId="28" xfId="2" applyFont="1" applyFill="1" applyBorder="1" applyAlignment="1">
      <alignment horizontal="center" vertical="center" wrapText="1"/>
    </xf>
    <xf numFmtId="164" fontId="94" fillId="7" borderId="29" xfId="2" applyFont="1" applyFill="1" applyBorder="1" applyAlignment="1">
      <alignment horizontal="center" vertical="center" wrapText="1"/>
    </xf>
    <xf numFmtId="0" fontId="67" fillId="3" borderId="17" xfId="0" applyFont="1" applyFill="1" applyBorder="1" applyAlignment="1">
      <alignment horizontal="center" textRotation="90"/>
    </xf>
    <xf numFmtId="170" fontId="7" fillId="2" borderId="45" xfId="2" applyNumberFormat="1" applyFont="1" applyFill="1" applyBorder="1" applyAlignment="1">
      <alignment horizontal="center" vertical="center"/>
    </xf>
    <xf numFmtId="170" fontId="7" fillId="2" borderId="22" xfId="2" applyNumberFormat="1" applyFont="1" applyFill="1" applyBorder="1" applyAlignment="1">
      <alignment horizontal="center" vertical="center"/>
    </xf>
    <xf numFmtId="170" fontId="7" fillId="2" borderId="23" xfId="2" applyNumberFormat="1" applyFont="1" applyFill="1" applyBorder="1" applyAlignment="1">
      <alignment horizontal="center" vertical="center"/>
    </xf>
    <xf numFmtId="170" fontId="7" fillId="12" borderId="48" xfId="2" applyNumberFormat="1" applyFont="1" applyFill="1" applyBorder="1" applyAlignment="1">
      <alignment horizontal="center" vertical="center"/>
    </xf>
    <xf numFmtId="170" fontId="7" fillId="12" borderId="0" xfId="2" applyNumberFormat="1" applyFont="1" applyFill="1" applyBorder="1" applyAlignment="1">
      <alignment horizontal="center" vertical="center"/>
    </xf>
    <xf numFmtId="170" fontId="7" fillId="12" borderId="18" xfId="2" applyNumberFormat="1" applyFont="1" applyFill="1" applyBorder="1" applyAlignment="1">
      <alignment horizontal="center" vertical="center"/>
    </xf>
    <xf numFmtId="170" fontId="7" fillId="2" borderId="67" xfId="2" applyNumberFormat="1" applyFont="1" applyFill="1" applyBorder="1" applyAlignment="1">
      <alignment horizontal="center" vertical="center"/>
    </xf>
    <xf numFmtId="170" fontId="7" fillId="2" borderId="25" xfId="2" applyNumberFormat="1" applyFont="1" applyFill="1" applyBorder="1" applyAlignment="1">
      <alignment horizontal="center" vertical="center"/>
    </xf>
    <xf numFmtId="170" fontId="7" fillId="2" borderId="26" xfId="2" applyNumberFormat="1" applyFont="1" applyFill="1" applyBorder="1" applyAlignment="1">
      <alignment horizontal="center" vertical="center"/>
    </xf>
    <xf numFmtId="0" fontId="130" fillId="6" borderId="11" xfId="0" applyFont="1" applyFill="1" applyBorder="1" applyAlignment="1">
      <alignment horizontal="center" vertical="center" textRotation="90" wrapText="1"/>
    </xf>
    <xf numFmtId="0" fontId="130" fillId="6" borderId="19" xfId="0" applyFont="1" applyFill="1" applyBorder="1" applyAlignment="1">
      <alignment horizontal="center" vertical="center" textRotation="90" wrapText="1"/>
    </xf>
    <xf numFmtId="0" fontId="130" fillId="6" borderId="14" xfId="0" applyFont="1" applyFill="1" applyBorder="1" applyAlignment="1">
      <alignment horizontal="center" vertical="center" textRotation="90" wrapText="1"/>
    </xf>
    <xf numFmtId="0" fontId="130" fillId="6" borderId="11" xfId="0" applyFont="1" applyFill="1" applyBorder="1" applyAlignment="1">
      <alignment horizontal="center" vertical="center" textRotation="90"/>
    </xf>
    <xf numFmtId="0" fontId="130" fillId="6" borderId="19" xfId="0" applyFont="1" applyFill="1" applyBorder="1" applyAlignment="1">
      <alignment horizontal="center" vertical="center" textRotation="90"/>
    </xf>
    <xf numFmtId="0" fontId="130" fillId="6" borderId="14" xfId="0" applyFont="1" applyFill="1" applyBorder="1" applyAlignment="1">
      <alignment horizontal="center" vertical="center" textRotation="90"/>
    </xf>
    <xf numFmtId="0" fontId="12" fillId="2" borderId="21"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30" fillId="7" borderId="43" xfId="0" applyFont="1" applyFill="1" applyBorder="1" applyAlignment="1">
      <alignment horizontal="center" vertical="center" textRotation="90" wrapText="1"/>
    </xf>
    <xf numFmtId="0" fontId="130" fillId="7" borderId="41" xfId="0" applyFont="1" applyFill="1" applyBorder="1" applyAlignment="1">
      <alignment horizontal="center" vertical="center" textRotation="90" wrapText="1"/>
    </xf>
    <xf numFmtId="0" fontId="130" fillId="7" borderId="42" xfId="0" applyFont="1" applyFill="1" applyBorder="1" applyAlignment="1">
      <alignment horizontal="center" vertical="center" textRotation="90" wrapText="1"/>
    </xf>
    <xf numFmtId="0" fontId="12" fillId="12" borderId="126" xfId="0" applyFont="1" applyFill="1" applyBorder="1" applyAlignment="1">
      <alignment horizontal="left" vertical="center" wrapText="1" indent="1"/>
    </xf>
    <xf numFmtId="0" fontId="12" fillId="12" borderId="127" xfId="0" applyFont="1" applyFill="1" applyBorder="1" applyAlignment="1">
      <alignment horizontal="left" vertical="center" wrapText="1" indent="1"/>
    </xf>
    <xf numFmtId="0" fontId="12" fillId="2" borderId="51" xfId="0" applyFont="1" applyFill="1" applyBorder="1" applyAlignment="1">
      <alignment horizontal="left" vertical="center" wrapText="1" indent="1"/>
    </xf>
    <xf numFmtId="0" fontId="12" fillId="2" borderId="53" xfId="0" applyFont="1" applyFill="1" applyBorder="1" applyAlignment="1">
      <alignment horizontal="left" vertical="center" wrapText="1" indent="1"/>
    </xf>
    <xf numFmtId="0" fontId="130" fillId="7" borderId="21" xfId="0" applyFont="1" applyFill="1" applyBorder="1" applyAlignment="1">
      <alignment horizontal="center" vertical="center" textRotation="90" wrapText="1"/>
    </xf>
    <xf numFmtId="0" fontId="130" fillId="7" borderId="17" xfId="0" applyFont="1" applyFill="1" applyBorder="1" applyAlignment="1">
      <alignment horizontal="center" vertical="center" textRotation="90" wrapText="1"/>
    </xf>
    <xf numFmtId="0" fontId="130" fillId="7" borderId="24" xfId="0" applyFont="1" applyFill="1" applyBorder="1" applyAlignment="1">
      <alignment horizontal="center" vertical="center" textRotation="90" wrapText="1"/>
    </xf>
    <xf numFmtId="0" fontId="12" fillId="14" borderId="48" xfId="0" applyFont="1" applyFill="1" applyBorder="1" applyAlignment="1">
      <alignment horizontal="left" vertical="center" indent="1"/>
    </xf>
    <xf numFmtId="0" fontId="12" fillId="14" borderId="0" xfId="0" applyFont="1" applyFill="1" applyAlignment="1">
      <alignment horizontal="left" vertical="center" indent="1"/>
    </xf>
    <xf numFmtId="0" fontId="12" fillId="14" borderId="49" xfId="0" applyFont="1" applyFill="1" applyBorder="1" applyAlignment="1">
      <alignment horizontal="left" vertical="center" indent="1"/>
    </xf>
    <xf numFmtId="0" fontId="12" fillId="0" borderId="48" xfId="0" applyFont="1" applyBorder="1" applyAlignment="1">
      <alignment horizontal="left" vertical="center" indent="1"/>
    </xf>
    <xf numFmtId="0" fontId="12" fillId="0" borderId="0" xfId="0" applyFont="1" applyAlignment="1">
      <alignment horizontal="left" vertical="center" indent="1"/>
    </xf>
    <xf numFmtId="0" fontId="12" fillId="0" borderId="49" xfId="0" applyFont="1" applyBorder="1" applyAlignment="1">
      <alignment horizontal="left" vertical="center" indent="1"/>
    </xf>
    <xf numFmtId="0" fontId="12" fillId="14" borderId="64" xfId="0" applyFont="1" applyFill="1" applyBorder="1" applyAlignment="1">
      <alignment horizontal="left" vertical="center" indent="1"/>
    </xf>
    <xf numFmtId="0" fontId="12" fillId="14" borderId="15" xfId="0" applyFont="1" applyFill="1" applyBorder="1" applyAlignment="1">
      <alignment horizontal="left" vertical="center" indent="1"/>
    </xf>
    <xf numFmtId="0" fontId="12" fillId="14" borderId="99" xfId="0" applyFont="1" applyFill="1" applyBorder="1" applyAlignment="1">
      <alignment horizontal="left" vertical="center" indent="1"/>
    </xf>
    <xf numFmtId="170" fontId="19" fillId="5" borderId="60" xfId="0" applyNumberFormat="1" applyFont="1" applyFill="1" applyBorder="1" applyAlignment="1">
      <alignment horizontal="center" vertical="center"/>
    </xf>
    <xf numFmtId="170" fontId="19" fillId="5" borderId="65" xfId="0" applyNumberFormat="1" applyFont="1" applyFill="1" applyBorder="1" applyAlignment="1">
      <alignment horizontal="center" vertical="center"/>
    </xf>
    <xf numFmtId="170" fontId="19" fillId="15" borderId="0" xfId="0" applyNumberFormat="1" applyFont="1" applyFill="1" applyAlignment="1">
      <alignment horizontal="center" vertical="center"/>
    </xf>
    <xf numFmtId="170" fontId="19" fillId="15" borderId="20" xfId="0" applyNumberFormat="1" applyFont="1" applyFill="1" applyBorder="1" applyAlignment="1">
      <alignment horizontal="center" vertical="center"/>
    </xf>
    <xf numFmtId="170" fontId="19" fillId="5" borderId="62" xfId="0" applyNumberFormat="1" applyFont="1" applyFill="1" applyBorder="1" applyAlignment="1">
      <alignment horizontal="center" vertical="center"/>
    </xf>
    <xf numFmtId="0" fontId="12" fillId="2" borderId="45" xfId="0" applyFont="1" applyFill="1" applyBorder="1" applyAlignment="1">
      <alignment horizontal="left" vertical="center" wrapText="1" indent="1"/>
    </xf>
    <xf numFmtId="0" fontId="12" fillId="2" borderId="46" xfId="0" applyFont="1" applyFill="1" applyBorder="1" applyAlignment="1">
      <alignment horizontal="left" vertical="center" wrapText="1" indent="1"/>
    </xf>
    <xf numFmtId="170" fontId="19" fillId="5" borderId="52" xfId="0" applyNumberFormat="1" applyFont="1" applyFill="1" applyBorder="1" applyAlignment="1">
      <alignment horizontal="center" vertical="center"/>
    </xf>
    <xf numFmtId="170" fontId="19" fillId="5" borderId="66" xfId="0" applyNumberFormat="1" applyFont="1" applyFill="1" applyBorder="1" applyAlignment="1">
      <alignment horizontal="center" vertical="center"/>
    </xf>
    <xf numFmtId="0" fontId="7" fillId="2" borderId="51" xfId="0" applyFont="1" applyFill="1" applyBorder="1" applyAlignment="1">
      <alignment horizontal="left" vertical="center" indent="1"/>
    </xf>
    <xf numFmtId="0" fontId="7" fillId="2" borderId="52" xfId="0" applyFont="1" applyFill="1" applyBorder="1" applyAlignment="1">
      <alignment horizontal="left" vertical="center" indent="1"/>
    </xf>
    <xf numFmtId="0" fontId="7" fillId="2" borderId="53" xfId="0" applyFont="1" applyFill="1" applyBorder="1" applyAlignment="1">
      <alignment horizontal="left" vertical="center" indent="1"/>
    </xf>
    <xf numFmtId="0" fontId="7" fillId="12" borderId="59" xfId="0" applyFont="1" applyFill="1" applyBorder="1" applyAlignment="1">
      <alignment horizontal="left" vertical="center" indent="1"/>
    </xf>
    <xf numFmtId="0" fontId="7" fillId="12" borderId="60" xfId="0" applyFont="1" applyFill="1" applyBorder="1" applyAlignment="1">
      <alignment horizontal="left" vertical="center" indent="1"/>
    </xf>
    <xf numFmtId="0" fontId="7" fillId="12" borderId="61" xfId="0" applyFont="1" applyFill="1" applyBorder="1" applyAlignment="1">
      <alignment horizontal="left" vertical="center" indent="1"/>
    </xf>
    <xf numFmtId="0" fontId="7" fillId="12" borderId="51" xfId="0" applyFont="1" applyFill="1" applyBorder="1" applyAlignment="1">
      <alignment horizontal="left" vertical="center" indent="1"/>
    </xf>
    <xf numFmtId="0" fontId="7" fillId="12" borderId="52" xfId="0" applyFont="1" applyFill="1" applyBorder="1" applyAlignment="1">
      <alignment horizontal="left" vertical="center" indent="1"/>
    </xf>
    <xf numFmtId="0" fontId="7" fillId="12" borderId="53" xfId="0" applyFont="1" applyFill="1" applyBorder="1" applyAlignment="1">
      <alignment horizontal="left" vertical="center" indent="1"/>
    </xf>
    <xf numFmtId="0" fontId="13" fillId="7" borderId="43" xfId="0" applyFont="1" applyFill="1" applyBorder="1" applyAlignment="1">
      <alignment horizontal="center" vertical="center" textRotation="90" wrapText="1"/>
    </xf>
    <xf numFmtId="0" fontId="13" fillId="7" borderId="41" xfId="0" applyFont="1" applyFill="1" applyBorder="1" applyAlignment="1">
      <alignment horizontal="center" vertical="center" textRotation="90" wrapText="1"/>
    </xf>
    <xf numFmtId="0" fontId="94" fillId="7" borderId="21" xfId="0" applyFont="1" applyFill="1" applyBorder="1" applyAlignment="1">
      <alignment horizontal="center" vertical="center"/>
    </xf>
    <xf numFmtId="0" fontId="94" fillId="7" borderId="22" xfId="0" applyFont="1" applyFill="1" applyBorder="1" applyAlignment="1">
      <alignment horizontal="center" vertical="center"/>
    </xf>
    <xf numFmtId="0" fontId="94" fillId="7" borderId="23" xfId="0" applyFont="1" applyFill="1" applyBorder="1" applyAlignment="1">
      <alignment horizontal="center" vertical="center"/>
    </xf>
    <xf numFmtId="0" fontId="94" fillId="7" borderId="21" xfId="0" applyFont="1" applyFill="1" applyBorder="1" applyAlignment="1">
      <alignment horizontal="center" vertical="center" wrapText="1"/>
    </xf>
    <xf numFmtId="0" fontId="94" fillId="7" borderId="23" xfId="0" applyFont="1" applyFill="1" applyBorder="1" applyAlignment="1">
      <alignment horizontal="center" vertical="center" wrapText="1"/>
    </xf>
    <xf numFmtId="0" fontId="94" fillId="6" borderId="14" xfId="0" applyFont="1" applyFill="1" applyBorder="1" applyAlignment="1">
      <alignment horizontal="center" vertical="center"/>
    </xf>
    <xf numFmtId="0" fontId="94" fillId="6" borderId="15" xfId="0" applyFont="1" applyFill="1" applyBorder="1" applyAlignment="1">
      <alignment horizontal="center" vertical="center"/>
    </xf>
    <xf numFmtId="0" fontId="94" fillId="6" borderId="16" xfId="0" applyFont="1" applyFill="1" applyBorder="1" applyAlignment="1">
      <alignment horizontal="center" vertical="center"/>
    </xf>
    <xf numFmtId="0" fontId="15" fillId="2" borderId="64" xfId="0" applyFont="1" applyFill="1" applyBorder="1" applyAlignment="1">
      <alignment horizontal="left" vertical="center" wrapText="1" indent="1"/>
    </xf>
    <xf numFmtId="0" fontId="12" fillId="2" borderId="15" xfId="0" applyFont="1" applyFill="1" applyBorder="1" applyAlignment="1">
      <alignment horizontal="left" vertical="center" wrapText="1" indent="1"/>
    </xf>
    <xf numFmtId="0" fontId="12" fillId="2" borderId="99" xfId="0" applyFont="1" applyFill="1" applyBorder="1" applyAlignment="1">
      <alignment horizontal="left" vertical="center" wrapText="1" indent="1"/>
    </xf>
    <xf numFmtId="0" fontId="7" fillId="0" borderId="48" xfId="0" applyFont="1" applyBorder="1" applyAlignment="1">
      <alignment horizontal="left" vertical="center" indent="1"/>
    </xf>
    <xf numFmtId="0" fontId="7" fillId="0" borderId="0" xfId="0" applyFont="1" applyAlignment="1">
      <alignment horizontal="left" vertical="center" indent="1"/>
    </xf>
    <xf numFmtId="0" fontId="7" fillId="0" borderId="49" xfId="0" applyFont="1" applyBorder="1" applyAlignment="1">
      <alignment horizontal="left" vertical="center" indent="1"/>
    </xf>
    <xf numFmtId="0" fontId="7" fillId="0" borderId="45" xfId="0" applyFont="1" applyBorder="1" applyAlignment="1">
      <alignment horizontal="left" vertical="center" indent="1"/>
    </xf>
    <xf numFmtId="0" fontId="7" fillId="0" borderId="22" xfId="0" applyFont="1" applyBorder="1" applyAlignment="1">
      <alignment horizontal="left" vertical="center" indent="1"/>
    </xf>
    <xf numFmtId="0" fontId="7" fillId="0" borderId="46" xfId="0" applyFont="1" applyBorder="1" applyAlignment="1">
      <alignment horizontal="left" vertical="center" indent="1"/>
    </xf>
    <xf numFmtId="170" fontId="19" fillId="12" borderId="0" xfId="0" applyNumberFormat="1" applyFont="1" applyFill="1" applyAlignment="1">
      <alignment horizontal="center" vertical="center"/>
    </xf>
    <xf numFmtId="170" fontId="19" fillId="12" borderId="18" xfId="0" applyNumberFormat="1" applyFont="1" applyFill="1" applyBorder="1" applyAlignment="1">
      <alignment horizontal="center" vertical="center"/>
    </xf>
    <xf numFmtId="170" fontId="19" fillId="0" borderId="0" xfId="0" applyNumberFormat="1" applyFont="1" applyAlignment="1">
      <alignment horizontal="center" vertical="center"/>
    </xf>
    <xf numFmtId="170" fontId="19" fillId="0" borderId="18" xfId="0" applyNumberFormat="1" applyFont="1" applyBorder="1" applyAlignment="1">
      <alignment horizontal="center" vertical="center"/>
    </xf>
    <xf numFmtId="0" fontId="12" fillId="14" borderId="64" xfId="0" applyFont="1" applyFill="1" applyBorder="1" applyAlignment="1">
      <alignment horizontal="left" vertical="center" wrapText="1" indent="1"/>
    </xf>
    <xf numFmtId="0" fontId="12" fillId="14" borderId="15" xfId="0" applyFont="1" applyFill="1" applyBorder="1" applyAlignment="1">
      <alignment horizontal="left" vertical="center" wrapText="1" indent="1"/>
    </xf>
    <xf numFmtId="0" fontId="7" fillId="2" borderId="100" xfId="0" applyFont="1" applyFill="1" applyBorder="1" applyAlignment="1">
      <alignment horizontal="left" vertical="center" wrapText="1" indent="2"/>
    </xf>
    <xf numFmtId="0" fontId="7" fillId="2" borderId="101" xfId="0" applyFont="1" applyFill="1" applyBorder="1" applyAlignment="1">
      <alignment horizontal="left" vertical="center" wrapText="1" indent="2"/>
    </xf>
    <xf numFmtId="0" fontId="7" fillId="2" borderId="102" xfId="0" applyFont="1" applyFill="1" applyBorder="1" applyAlignment="1">
      <alignment horizontal="left" vertical="center" wrapText="1" indent="2"/>
    </xf>
    <xf numFmtId="0" fontId="12" fillId="2" borderId="30" xfId="0" applyFont="1" applyFill="1" applyBorder="1" applyAlignment="1">
      <alignment horizontal="left" vertical="center" wrapText="1" indent="1"/>
    </xf>
    <xf numFmtId="0" fontId="12" fillId="2" borderId="31" xfId="0" applyFont="1" applyFill="1" applyBorder="1" applyAlignment="1">
      <alignment horizontal="left" vertical="center" wrapText="1" indent="1"/>
    </xf>
    <xf numFmtId="0" fontId="12" fillId="2" borderId="32" xfId="0" applyFont="1" applyFill="1" applyBorder="1" applyAlignment="1">
      <alignment horizontal="left" vertical="center" wrapText="1" indent="1"/>
    </xf>
    <xf numFmtId="0" fontId="94" fillId="6" borderId="11" xfId="0" applyFont="1" applyFill="1" applyBorder="1" applyAlignment="1">
      <alignment horizontal="center" vertical="center"/>
    </xf>
    <xf numFmtId="0" fontId="94" fillId="6" borderId="13" xfId="0" applyFont="1" applyFill="1" applyBorder="1" applyAlignment="1">
      <alignment horizontal="center" vertical="center"/>
    </xf>
    <xf numFmtId="0" fontId="13" fillId="7" borderId="103" xfId="0" applyFont="1" applyFill="1" applyBorder="1" applyAlignment="1">
      <alignment horizontal="center" vertical="center" textRotation="90" wrapText="1"/>
    </xf>
    <xf numFmtId="0" fontId="13" fillId="7" borderId="104" xfId="0" applyFont="1" applyFill="1" applyBorder="1" applyAlignment="1">
      <alignment horizontal="center" vertical="center" textRotation="90" wrapText="1"/>
    </xf>
    <xf numFmtId="0" fontId="13" fillId="7" borderId="105" xfId="0" applyFont="1" applyFill="1" applyBorder="1" applyAlignment="1">
      <alignment horizontal="center" vertical="center" textRotation="90" wrapText="1"/>
    </xf>
    <xf numFmtId="166" fontId="6" fillId="2" borderId="45" xfId="2" applyNumberFormat="1" applyFont="1" applyFill="1" applyBorder="1" applyAlignment="1">
      <alignment horizontal="center" vertical="center" wrapText="1"/>
    </xf>
    <xf numFmtId="166" fontId="6" fillId="2" borderId="22" xfId="2" applyNumberFormat="1" applyFont="1" applyFill="1" applyBorder="1" applyAlignment="1">
      <alignment horizontal="center" vertical="center" wrapText="1"/>
    </xf>
    <xf numFmtId="166" fontId="6" fillId="2" borderId="23" xfId="2" applyNumberFormat="1" applyFont="1" applyFill="1" applyBorder="1" applyAlignment="1">
      <alignment horizontal="center" vertical="center" wrapText="1"/>
    </xf>
    <xf numFmtId="166" fontId="6" fillId="2" borderId="48" xfId="2" applyNumberFormat="1" applyFont="1" applyFill="1" applyBorder="1" applyAlignment="1">
      <alignment horizontal="center" vertical="center" wrapText="1"/>
    </xf>
    <xf numFmtId="166" fontId="6" fillId="2" borderId="0" xfId="2" applyNumberFormat="1" applyFont="1" applyFill="1" applyBorder="1" applyAlignment="1">
      <alignment horizontal="center" vertical="center" wrapText="1"/>
    </xf>
    <xf numFmtId="166" fontId="6" fillId="2" borderId="18" xfId="2" applyNumberFormat="1" applyFont="1" applyFill="1" applyBorder="1" applyAlignment="1">
      <alignment horizontal="center" vertical="center" wrapText="1"/>
    </xf>
    <xf numFmtId="166" fontId="6" fillId="2" borderId="59" xfId="2" applyNumberFormat="1" applyFont="1" applyFill="1" applyBorder="1" applyAlignment="1">
      <alignment horizontal="center" vertical="center" wrapText="1"/>
    </xf>
    <xf numFmtId="166" fontId="6" fillId="2" borderId="60" xfId="2" applyNumberFormat="1" applyFont="1" applyFill="1" applyBorder="1" applyAlignment="1">
      <alignment horizontal="center" vertical="center" wrapText="1"/>
    </xf>
    <xf numFmtId="166" fontId="6" fillId="2" borderId="65" xfId="2" applyNumberFormat="1" applyFont="1" applyFill="1" applyBorder="1" applyAlignment="1">
      <alignment horizontal="center" vertical="center" wrapText="1"/>
    </xf>
    <xf numFmtId="164" fontId="13" fillId="7" borderId="27" xfId="2" applyFont="1" applyFill="1" applyBorder="1" applyAlignment="1">
      <alignment horizontal="center" vertical="center" wrapText="1"/>
    </xf>
    <xf numFmtId="164" fontId="13" fillId="7" borderId="28" xfId="2" applyFont="1" applyFill="1" applyBorder="1" applyAlignment="1">
      <alignment horizontal="center" vertical="center" wrapText="1"/>
    </xf>
    <xf numFmtId="164" fontId="13" fillId="7" borderId="29" xfId="2" applyFont="1" applyFill="1" applyBorder="1" applyAlignment="1">
      <alignment horizontal="center" vertical="center" wrapText="1"/>
    </xf>
    <xf numFmtId="0" fontId="91" fillId="2" borderId="12" xfId="0" applyFont="1" applyFill="1" applyBorder="1" applyAlignment="1">
      <alignment horizontal="center" vertical="center" wrapText="1"/>
    </xf>
    <xf numFmtId="0" fontId="91" fillId="2" borderId="15" xfId="0" applyFont="1" applyFill="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24" fillId="0" borderId="30"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32" xfId="0" applyFont="1" applyBorder="1" applyAlignment="1">
      <alignment horizontal="center" vertical="center" wrapText="1"/>
    </xf>
    <xf numFmtId="0" fontId="92" fillId="2" borderId="30" xfId="0" applyFont="1" applyFill="1" applyBorder="1" applyAlignment="1">
      <alignment horizontal="center" vertical="center" wrapText="1"/>
    </xf>
    <xf numFmtId="0" fontId="25" fillId="2" borderId="31" xfId="0" applyFont="1" applyFill="1" applyBorder="1" applyAlignment="1">
      <alignment horizontal="center" vertical="center" wrapText="1"/>
    </xf>
    <xf numFmtId="0" fontId="25" fillId="2" borderId="32" xfId="0" applyFont="1" applyFill="1" applyBorder="1" applyAlignment="1">
      <alignment horizontal="center" vertical="center" wrapText="1"/>
    </xf>
    <xf numFmtId="0" fontId="10" fillId="0" borderId="17" xfId="0" applyFont="1" applyBorder="1" applyAlignment="1">
      <alignment horizontal="left" vertical="center" wrapText="1" indent="1"/>
    </xf>
    <xf numFmtId="0" fontId="10" fillId="0" borderId="0" xfId="0" applyFont="1" applyAlignment="1">
      <alignment horizontal="left" vertical="center" wrapText="1" indent="1"/>
    </xf>
    <xf numFmtId="0" fontId="10" fillId="0" borderId="18" xfId="0" applyFont="1" applyBorder="1" applyAlignment="1">
      <alignment horizontal="left" vertical="center" wrapText="1" indent="1"/>
    </xf>
    <xf numFmtId="0" fontId="7" fillId="2" borderId="48" xfId="0" applyFont="1" applyFill="1" applyBorder="1" applyAlignment="1">
      <alignment horizontal="left" vertical="center" wrapText="1" indent="1"/>
    </xf>
    <xf numFmtId="0" fontId="7" fillId="2" borderId="0" xfId="0" applyFont="1" applyFill="1" applyAlignment="1">
      <alignment horizontal="left" vertical="center" wrapText="1" indent="1"/>
    </xf>
    <xf numFmtId="170" fontId="7" fillId="2" borderId="0" xfId="2" applyNumberFormat="1" applyFont="1" applyFill="1" applyBorder="1" applyAlignment="1">
      <alignment horizontal="center" vertical="center"/>
    </xf>
    <xf numFmtId="170" fontId="7" fillId="2" borderId="18" xfId="2" applyNumberFormat="1" applyFont="1" applyFill="1" applyBorder="1" applyAlignment="1">
      <alignment horizontal="center" vertical="center"/>
    </xf>
    <xf numFmtId="0" fontId="13" fillId="7" borderId="17" xfId="0" applyFont="1" applyFill="1" applyBorder="1" applyAlignment="1">
      <alignment horizontal="center" vertical="center" textRotation="90" wrapText="1"/>
    </xf>
    <xf numFmtId="0" fontId="13" fillId="7" borderId="42" xfId="0" applyFont="1" applyFill="1" applyBorder="1" applyAlignment="1">
      <alignment horizontal="center" vertical="center" textRotation="90" wrapText="1"/>
    </xf>
    <xf numFmtId="0" fontId="94" fillId="7" borderId="27" xfId="0" applyFont="1" applyFill="1" applyBorder="1" applyAlignment="1">
      <alignment horizontal="center" vertical="center"/>
    </xf>
    <xf numFmtId="0" fontId="94" fillId="7" borderId="29" xfId="0" applyFont="1" applyFill="1" applyBorder="1" applyAlignment="1">
      <alignment horizontal="center" vertical="center"/>
    </xf>
    <xf numFmtId="0" fontId="7" fillId="2" borderId="45" xfId="0" applyFont="1" applyFill="1" applyBorder="1" applyAlignment="1">
      <alignment horizontal="left" vertical="center" wrapText="1" indent="1"/>
    </xf>
    <xf numFmtId="0" fontId="7" fillId="2" borderId="46" xfId="0" applyFont="1" applyFill="1" applyBorder="1" applyAlignment="1">
      <alignment horizontal="left" vertical="center" wrapText="1" indent="1"/>
    </xf>
    <xf numFmtId="0" fontId="7" fillId="2" borderId="49" xfId="0" applyFont="1" applyFill="1" applyBorder="1" applyAlignment="1">
      <alignment horizontal="left" vertical="center" wrapText="1" indent="1"/>
    </xf>
    <xf numFmtId="0" fontId="7" fillId="12" borderId="48" xfId="0" applyFont="1" applyFill="1" applyBorder="1" applyAlignment="1">
      <alignment horizontal="left" vertical="center" wrapText="1" indent="1"/>
    </xf>
    <xf numFmtId="0" fontId="7" fillId="12" borderId="49" xfId="0" applyFont="1" applyFill="1" applyBorder="1" applyAlignment="1">
      <alignment horizontal="left" vertical="center" wrapText="1" indent="1"/>
    </xf>
    <xf numFmtId="164" fontId="7" fillId="2" borderId="51" xfId="2" applyFont="1" applyFill="1" applyBorder="1" applyAlignment="1">
      <alignment horizontal="center" vertical="center"/>
    </xf>
    <xf numFmtId="164" fontId="7" fillId="2" borderId="52" xfId="2" applyFont="1" applyFill="1" applyBorder="1" applyAlignment="1">
      <alignment horizontal="center" vertical="center"/>
    </xf>
    <xf numFmtId="164" fontId="7" fillId="2" borderId="66" xfId="2" applyFont="1" applyFill="1" applyBorder="1" applyAlignment="1">
      <alignment horizontal="center" vertical="center"/>
    </xf>
    <xf numFmtId="0" fontId="15" fillId="2" borderId="100" xfId="0" applyFont="1" applyFill="1" applyBorder="1" applyAlignment="1">
      <alignment horizontal="left" vertical="center" wrapText="1" indent="1"/>
    </xf>
    <xf numFmtId="0" fontId="15" fillId="2" borderId="101" xfId="0" applyFont="1" applyFill="1" applyBorder="1" applyAlignment="1">
      <alignment horizontal="left" vertical="center" wrapText="1" indent="1"/>
    </xf>
    <xf numFmtId="0" fontId="15" fillId="2" borderId="102" xfId="0" applyFont="1" applyFill="1" applyBorder="1" applyAlignment="1">
      <alignment horizontal="left" vertical="center" wrapText="1" indent="1"/>
    </xf>
    <xf numFmtId="170" fontId="7" fillId="2" borderId="22" xfId="2" applyNumberFormat="1" applyFont="1" applyFill="1" applyBorder="1" applyAlignment="1">
      <alignment horizontal="center" vertical="center" wrapText="1"/>
    </xf>
    <xf numFmtId="170" fontId="7" fillId="2" borderId="23" xfId="2" applyNumberFormat="1" applyFont="1" applyFill="1" applyBorder="1" applyAlignment="1">
      <alignment horizontal="center" vertical="center" wrapText="1"/>
    </xf>
    <xf numFmtId="170" fontId="7" fillId="12" borderId="0" xfId="2" applyNumberFormat="1" applyFont="1" applyFill="1" applyBorder="1" applyAlignment="1">
      <alignment horizontal="center" vertical="center" wrapText="1"/>
    </xf>
    <xf numFmtId="170" fontId="7" fillId="12" borderId="18" xfId="2" applyNumberFormat="1" applyFont="1" applyFill="1" applyBorder="1" applyAlignment="1">
      <alignment horizontal="center" vertical="center" wrapText="1"/>
    </xf>
    <xf numFmtId="170" fontId="19" fillId="5" borderId="20" xfId="0" applyNumberFormat="1" applyFont="1" applyFill="1" applyBorder="1" applyAlignment="1">
      <alignment horizontal="center" vertical="center"/>
    </xf>
    <xf numFmtId="170" fontId="19" fillId="15" borderId="15" xfId="0" applyNumberFormat="1" applyFont="1" applyFill="1" applyBorder="1" applyAlignment="1">
      <alignment horizontal="center" vertical="center"/>
    </xf>
    <xf numFmtId="170" fontId="19" fillId="15" borderId="16" xfId="0" applyNumberFormat="1" applyFont="1" applyFill="1" applyBorder="1" applyAlignment="1">
      <alignment horizontal="center" vertical="center"/>
    </xf>
    <xf numFmtId="0" fontId="97" fillId="9" borderId="11" xfId="0" applyFont="1" applyFill="1" applyBorder="1" applyAlignment="1">
      <alignment horizontal="center" vertical="center" wrapText="1"/>
    </xf>
    <xf numFmtId="0" fontId="97" fillId="9" borderId="13" xfId="0" applyFont="1" applyFill="1" applyBorder="1" applyAlignment="1">
      <alignment horizontal="center" vertical="center" wrapText="1"/>
    </xf>
    <xf numFmtId="170" fontId="19" fillId="5" borderId="12" xfId="0" applyNumberFormat="1" applyFont="1" applyFill="1" applyBorder="1" applyAlignment="1">
      <alignment horizontal="center" vertical="center"/>
    </xf>
    <xf numFmtId="170" fontId="19" fillId="5" borderId="13" xfId="0" applyNumberFormat="1" applyFont="1" applyFill="1" applyBorder="1" applyAlignment="1">
      <alignment horizontal="center" vertical="center"/>
    </xf>
    <xf numFmtId="170" fontId="19" fillId="15" borderId="60" xfId="0" applyNumberFormat="1" applyFont="1" applyFill="1" applyBorder="1" applyAlignment="1">
      <alignment horizontal="center" vertical="center"/>
    </xf>
    <xf numFmtId="170" fontId="19" fillId="15" borderId="62" xfId="0" applyNumberFormat="1" applyFont="1" applyFill="1" applyBorder="1" applyAlignment="1">
      <alignment horizontal="center" vertical="center"/>
    </xf>
    <xf numFmtId="170" fontId="7" fillId="2" borderId="25" xfId="2" applyNumberFormat="1" applyFont="1" applyFill="1" applyBorder="1" applyAlignment="1">
      <alignment horizontal="center" vertical="center" wrapText="1"/>
    </xf>
    <xf numFmtId="170" fontId="7" fillId="2" borderId="26" xfId="2" applyNumberFormat="1" applyFont="1" applyFill="1" applyBorder="1" applyAlignment="1">
      <alignment horizontal="center" vertical="center" wrapText="1"/>
    </xf>
    <xf numFmtId="0" fontId="12" fillId="2" borderId="83" xfId="0" applyFont="1" applyFill="1" applyBorder="1" applyAlignment="1">
      <alignment horizontal="left" vertical="center" wrapText="1" indent="1"/>
    </xf>
    <xf numFmtId="0" fontId="12" fillId="2" borderId="12" xfId="0" applyFont="1" applyFill="1" applyBorder="1" applyAlignment="1">
      <alignment horizontal="left" vertical="center" wrapText="1" indent="1"/>
    </xf>
    <xf numFmtId="0" fontId="19" fillId="2" borderId="30" xfId="0" applyFont="1" applyFill="1" applyBorder="1" applyAlignment="1">
      <alignment horizontal="center" vertical="center" wrapText="1"/>
    </xf>
    <xf numFmtId="0" fontId="19" fillId="2" borderId="31" xfId="0" applyFont="1" applyFill="1" applyBorder="1" applyAlignment="1">
      <alignment horizontal="center" vertical="center" wrapText="1"/>
    </xf>
    <xf numFmtId="0" fontId="19" fillId="2" borderId="32" xfId="0" applyFont="1" applyFill="1" applyBorder="1" applyAlignment="1">
      <alignment horizontal="center" vertical="center" wrapText="1"/>
    </xf>
    <xf numFmtId="0" fontId="63" fillId="8" borderId="131" xfId="0" applyFont="1" applyFill="1" applyBorder="1" applyAlignment="1">
      <alignment horizontal="center" vertical="center" textRotation="90"/>
    </xf>
    <xf numFmtId="0" fontId="12" fillId="14" borderId="59" xfId="0" applyFont="1" applyFill="1" applyBorder="1" applyAlignment="1">
      <alignment horizontal="left" vertical="center" indent="1"/>
    </xf>
    <xf numFmtId="0" fontId="12" fillId="14" borderId="60" xfId="0" applyFont="1" applyFill="1" applyBorder="1" applyAlignment="1">
      <alignment horizontal="left" vertical="center" indent="1"/>
    </xf>
    <xf numFmtId="0" fontId="12" fillId="14" borderId="61" xfId="0" applyFont="1" applyFill="1" applyBorder="1" applyAlignment="1">
      <alignment horizontal="left" vertical="center" indent="1"/>
    </xf>
    <xf numFmtId="0" fontId="12" fillId="0" borderId="83" xfId="0" applyFont="1" applyBorder="1" applyAlignment="1">
      <alignment horizontal="left" vertical="center" indent="1"/>
    </xf>
    <xf numFmtId="0" fontId="12" fillId="0" borderId="12" xfId="0" applyFont="1" applyBorder="1" applyAlignment="1">
      <alignment horizontal="left" vertical="center" indent="1"/>
    </xf>
    <xf numFmtId="0" fontId="12" fillId="0" borderId="133" xfId="0" applyFont="1" applyBorder="1" applyAlignment="1">
      <alignment horizontal="left" vertical="center" indent="1"/>
    </xf>
    <xf numFmtId="0" fontId="12" fillId="0" borderId="59" xfId="0" applyFont="1" applyBorder="1" applyAlignment="1">
      <alignment horizontal="left" vertical="center" indent="1"/>
    </xf>
    <xf numFmtId="0" fontId="12" fillId="0" borderId="60" xfId="0" applyFont="1" applyBorder="1" applyAlignment="1">
      <alignment horizontal="left" vertical="center" indent="1"/>
    </xf>
    <xf numFmtId="0" fontId="12" fillId="0" borderId="61" xfId="0" applyFont="1" applyBorder="1" applyAlignment="1">
      <alignment horizontal="left" vertical="center" indent="1"/>
    </xf>
    <xf numFmtId="0" fontId="74" fillId="7" borderId="17" xfId="0" applyFont="1" applyFill="1" applyBorder="1" applyAlignment="1">
      <alignment horizontal="left" vertical="center" wrapText="1" indent="1"/>
    </xf>
    <xf numFmtId="0" fontId="74" fillId="7" borderId="0" xfId="0" applyFont="1" applyFill="1" applyAlignment="1">
      <alignment horizontal="left" vertical="center" wrapText="1" indent="1"/>
    </xf>
    <xf numFmtId="0" fontId="74" fillId="7" borderId="18" xfId="0" applyFont="1" applyFill="1" applyBorder="1" applyAlignment="1">
      <alignment horizontal="left" vertical="center" wrapText="1" indent="1"/>
    </xf>
    <xf numFmtId="0" fontId="68" fillId="0" borderId="17" xfId="0" applyFont="1" applyBorder="1" applyAlignment="1">
      <alignment horizontal="left" vertical="center" wrapText="1"/>
    </xf>
    <xf numFmtId="0" fontId="68" fillId="0" borderId="0" xfId="0" applyFont="1" applyAlignment="1">
      <alignment horizontal="left" vertical="center" wrapText="1"/>
    </xf>
    <xf numFmtId="0" fontId="68" fillId="0" borderId="18" xfId="0" applyFont="1" applyBorder="1" applyAlignment="1">
      <alignment horizontal="left" vertical="center" wrapText="1"/>
    </xf>
    <xf numFmtId="0" fontId="101" fillId="0" borderId="24" xfId="0" applyFont="1" applyBorder="1" applyAlignment="1">
      <alignment horizontal="right" vertical="center" wrapText="1"/>
    </xf>
    <xf numFmtId="0" fontId="101" fillId="0" borderId="25" xfId="0" applyFont="1" applyBorder="1" applyAlignment="1">
      <alignment horizontal="right" vertical="center" wrapText="1"/>
    </xf>
    <xf numFmtId="0" fontId="101" fillId="0" borderId="26" xfId="0" applyFont="1" applyBorder="1" applyAlignment="1">
      <alignment horizontal="right" vertical="center" wrapText="1"/>
    </xf>
    <xf numFmtId="0" fontId="72" fillId="3" borderId="17" xfId="0" applyFont="1" applyFill="1" applyBorder="1" applyAlignment="1">
      <alignment horizontal="left" vertical="center" wrapText="1" indent="1"/>
    </xf>
    <xf numFmtId="0" fontId="72" fillId="3" borderId="0" xfId="0" applyFont="1" applyFill="1" applyAlignment="1">
      <alignment horizontal="left" vertical="center" wrapText="1" indent="1"/>
    </xf>
    <xf numFmtId="0" fontId="72" fillId="3" borderId="18" xfId="0" applyFont="1" applyFill="1" applyBorder="1" applyAlignment="1">
      <alignment horizontal="left" vertical="center" wrapText="1" indent="1"/>
    </xf>
    <xf numFmtId="0" fontId="68" fillId="0" borderId="17" xfId="0" applyFont="1" applyBorder="1" applyAlignment="1">
      <alignment horizontal="left" vertical="center" wrapText="1" indent="1"/>
    </xf>
    <xf numFmtId="0" fontId="68" fillId="0" borderId="0" xfId="0" applyFont="1" applyAlignment="1">
      <alignment horizontal="left" vertical="center" wrapText="1" indent="1"/>
    </xf>
    <xf numFmtId="0" fontId="68" fillId="0" borderId="18" xfId="0" applyFont="1" applyBorder="1" applyAlignment="1">
      <alignment horizontal="left" vertical="center" wrapText="1" indent="1"/>
    </xf>
    <xf numFmtId="0" fontId="32" fillId="0" borderId="21" xfId="0" applyFont="1" applyBorder="1" applyAlignment="1" applyProtection="1">
      <alignment horizontal="left" vertical="center" wrapText="1"/>
      <protection hidden="1"/>
    </xf>
    <xf numFmtId="0" fontId="32" fillId="0" borderId="22" xfId="0" applyFont="1" applyBorder="1" applyAlignment="1" applyProtection="1">
      <alignment horizontal="left" vertical="center" wrapText="1"/>
      <protection hidden="1"/>
    </xf>
    <xf numFmtId="0" fontId="32" fillId="0" borderId="23" xfId="0" applyFont="1" applyBorder="1" applyAlignment="1" applyProtection="1">
      <alignment horizontal="left" vertical="center" wrapText="1"/>
      <protection hidden="1"/>
    </xf>
    <xf numFmtId="0" fontId="68" fillId="0" borderId="106" xfId="0" applyFont="1" applyBorder="1" applyAlignment="1">
      <alignment horizontal="left" vertical="center" wrapText="1"/>
    </xf>
    <xf numFmtId="0" fontId="68" fillId="0" borderId="107" xfId="0" applyFont="1" applyBorder="1" applyAlignment="1">
      <alignment horizontal="left" vertical="center" wrapText="1"/>
    </xf>
    <xf numFmtId="0" fontId="68" fillId="0" borderId="108" xfId="0" applyFont="1" applyBorder="1" applyAlignment="1">
      <alignment horizontal="left" vertical="center" wrapText="1"/>
    </xf>
    <xf numFmtId="0" fontId="68" fillId="0" borderId="24" xfId="0" applyFont="1" applyBorder="1" applyAlignment="1">
      <alignment horizontal="left" vertical="center" wrapText="1"/>
    </xf>
    <xf numFmtId="0" fontId="68" fillId="0" borderId="25" xfId="0" applyFont="1" applyBorder="1" applyAlignment="1">
      <alignment horizontal="left" vertical="center" wrapText="1"/>
    </xf>
    <xf numFmtId="0" fontId="68" fillId="0" borderId="26" xfId="0" applyFont="1" applyBorder="1" applyAlignment="1">
      <alignment horizontal="left" vertical="center" wrapText="1"/>
    </xf>
    <xf numFmtId="0" fontId="22" fillId="6" borderId="11" xfId="0" applyFont="1" applyFill="1" applyBorder="1" applyAlignment="1" applyProtection="1">
      <alignment horizontal="center" vertical="center" wrapText="1"/>
      <protection hidden="1"/>
    </xf>
    <xf numFmtId="0" fontId="22" fillId="6" borderId="12" xfId="0" applyFont="1" applyFill="1" applyBorder="1" applyAlignment="1" applyProtection="1">
      <alignment horizontal="center" vertical="center" wrapText="1"/>
      <protection hidden="1"/>
    </xf>
    <xf numFmtId="0" fontId="22" fillId="6" borderId="13" xfId="0" applyFont="1" applyFill="1" applyBorder="1" applyAlignment="1" applyProtection="1">
      <alignment horizontal="center" vertical="center" wrapText="1"/>
      <protection hidden="1"/>
    </xf>
    <xf numFmtId="0" fontId="22" fillId="6" borderId="19" xfId="0" applyFont="1" applyFill="1" applyBorder="1" applyAlignment="1" applyProtection="1">
      <alignment horizontal="center" vertical="center" wrapText="1"/>
      <protection hidden="1"/>
    </xf>
    <xf numFmtId="0" fontId="22" fillId="6" borderId="0" xfId="0" applyFont="1" applyFill="1" applyAlignment="1" applyProtection="1">
      <alignment horizontal="center" vertical="center" wrapText="1"/>
      <protection hidden="1"/>
    </xf>
    <xf numFmtId="0" fontId="22" fillId="6" borderId="20" xfId="0" applyFont="1" applyFill="1" applyBorder="1" applyAlignment="1" applyProtection="1">
      <alignment horizontal="center" vertical="center" wrapText="1"/>
      <protection hidden="1"/>
    </xf>
    <xf numFmtId="0" fontId="68" fillId="0" borderId="21" xfId="0" applyFont="1" applyBorder="1" applyAlignment="1">
      <alignment horizontal="left" vertical="center" wrapText="1"/>
    </xf>
    <xf numFmtId="0" fontId="68" fillId="0" borderId="22" xfId="0" applyFont="1" applyBorder="1" applyAlignment="1">
      <alignment horizontal="left" vertical="center" wrapText="1"/>
    </xf>
    <xf numFmtId="0" fontId="68" fillId="0" borderId="23" xfId="0" applyFont="1" applyBorder="1" applyAlignment="1">
      <alignment horizontal="left" vertical="center" wrapText="1"/>
    </xf>
    <xf numFmtId="0" fontId="69" fillId="3" borderId="17" xfId="0" applyFont="1" applyFill="1" applyBorder="1" applyAlignment="1">
      <alignment horizontal="left" vertical="center" wrapText="1" indent="1"/>
    </xf>
    <xf numFmtId="0" fontId="69" fillId="3" borderId="0" xfId="0" applyFont="1" applyFill="1" applyAlignment="1">
      <alignment horizontal="left" vertical="center" wrapText="1" indent="1"/>
    </xf>
    <xf numFmtId="0" fontId="69" fillId="3" borderId="18" xfId="0" applyFont="1" applyFill="1" applyBorder="1" applyAlignment="1">
      <alignment horizontal="left" vertical="center" wrapText="1" indent="1"/>
    </xf>
  </cellXfs>
  <cellStyles count="7">
    <cellStyle name="Hipervínculo" xfId="3" builtinId="8"/>
    <cellStyle name="Moneda" xfId="4" builtinId="4"/>
    <cellStyle name="Moneda [0]" xfId="1" builtinId="7"/>
    <cellStyle name="Moneda [0] 2" xfId="2" xr:uid="{E9D22D63-B383-4143-A888-78C85A8EAC0D}"/>
    <cellStyle name="Moneda 2" xfId="5" xr:uid="{D6DA3A99-19A3-4204-8376-3E0F1D45714C}"/>
    <cellStyle name="Moneda 3" xfId="6" xr:uid="{8D65D3D4-31AA-4F15-B85C-0F168650EAB9}"/>
    <cellStyle name="Normal" xfId="0" builtinId="0"/>
  </cellStyles>
  <dxfs count="58">
    <dxf>
      <font>
        <color rgb="FF9C0006"/>
      </font>
      <fill>
        <patternFill>
          <bgColor rgb="FFFFC7CE"/>
        </patternFill>
      </fill>
    </dxf>
    <dxf>
      <font>
        <color rgb="FF9C0006"/>
      </font>
      <fill>
        <patternFill>
          <bgColor rgb="FFFFC7CE"/>
        </patternFill>
      </fill>
    </dxf>
    <dxf>
      <font>
        <color theme="0"/>
      </font>
    </dxf>
    <dxf>
      <font>
        <color theme="0"/>
      </font>
    </dxf>
    <dxf>
      <numFmt numFmtId="0" formatCode="General"/>
      <fill>
        <patternFill patternType="gray0625">
          <fgColor rgb="FFD64518"/>
          <bgColor auto="1"/>
        </patternFill>
      </fill>
      <border>
        <vertical/>
        <horizontal/>
      </border>
    </dxf>
    <dxf>
      <font>
        <color theme="1"/>
      </font>
      <fill>
        <patternFill patternType="lightGray">
          <fgColor theme="5" tint="-0.24994659260841701"/>
          <bgColor auto="1"/>
        </patternFill>
      </fill>
    </dxf>
    <dxf>
      <font>
        <color theme="0"/>
      </font>
    </dxf>
    <dxf>
      <font>
        <color theme="0"/>
      </font>
    </dxf>
    <dxf>
      <numFmt numFmtId="0" formatCode="General"/>
      <fill>
        <patternFill patternType="gray0625">
          <fgColor rgb="FFD64518"/>
          <bgColor auto="1"/>
        </patternFill>
      </fill>
      <border>
        <vertical/>
        <horizontal/>
      </border>
    </dxf>
    <dxf>
      <font>
        <color theme="1"/>
      </font>
      <fill>
        <patternFill patternType="lightGray">
          <fgColor theme="5" tint="-0.24994659260841701"/>
          <bgColor auto="1"/>
        </patternFill>
      </fill>
    </dxf>
    <dxf>
      <numFmt numFmtId="0" formatCode="General"/>
      <fill>
        <patternFill patternType="gray0625">
          <fgColor rgb="FFD64518"/>
          <bgColor auto="1"/>
        </patternFill>
      </fill>
      <border>
        <vertical/>
        <horizontal/>
      </border>
    </dxf>
    <dxf>
      <font>
        <color theme="1"/>
      </font>
      <fill>
        <patternFill patternType="lightGray">
          <fgColor theme="5" tint="-0.24994659260841701"/>
          <bgColor auto="1"/>
        </patternFill>
      </fill>
    </dxf>
    <dxf>
      <numFmt numFmtId="0" formatCode="General"/>
      <fill>
        <patternFill patternType="gray0625">
          <fgColor rgb="FFD64518"/>
          <bgColor auto="1"/>
        </patternFill>
      </fill>
      <border>
        <vertical/>
        <horizontal/>
      </border>
    </dxf>
    <dxf>
      <font>
        <color theme="1"/>
      </font>
      <fill>
        <patternFill patternType="lightGray">
          <fgColor theme="5" tint="-0.24994659260841701"/>
          <bgColor auto="1"/>
        </patternFill>
      </fill>
    </dxf>
    <dxf>
      <numFmt numFmtId="0" formatCode="General"/>
      <fill>
        <patternFill patternType="gray0625">
          <fgColor rgb="FFD64518"/>
          <bgColor auto="1"/>
        </patternFill>
      </fill>
      <border>
        <vertical/>
        <horizontal/>
      </border>
    </dxf>
    <dxf>
      <font>
        <color theme="1"/>
      </font>
      <fill>
        <patternFill patternType="lightGray">
          <fgColor theme="5" tint="-0.24994659260841701"/>
          <bgColor auto="1"/>
        </patternFill>
      </fill>
    </dxf>
    <dxf>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numFmt numFmtId="21" formatCode="d\-mmm"/>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numFmt numFmtId="21" formatCode="d\-mmm"/>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rgb="FF000000"/>
        <name val="Aptos Narrow"/>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numFmt numFmtId="169" formatCode="_-[$$-240A]\ * #,##0.00_-;\-[$$-240A]\ * #,##0.00_-;_-[$$-240A]\ * &quot;-&quot;??_-;_-@_-"/>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Aptos"/>
        <family val="2"/>
        <scheme val="none"/>
      </font>
      <numFmt numFmtId="170" formatCode="&quot;$&quot;\ #,##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ptos"/>
        <family val="2"/>
        <scheme val="none"/>
      </font>
      <numFmt numFmtId="170" formatCode="&quot;$&quot;\ #,##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ptos Narrow"/>
        <family val="2"/>
        <scheme val="minor"/>
      </font>
      <numFmt numFmtId="170" formatCode="&quot;$&quot;\ #,##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ptos Narrow"/>
        <family val="2"/>
        <scheme val="minor"/>
      </font>
      <numFmt numFmtId="170" formatCode="&quot;$&quot;\ #,##0"/>
      <fill>
        <patternFill patternType="solid">
          <fgColor indexed="64"/>
          <bgColor theme="3" tint="0.499984740745262"/>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E5E5"/>
      <color rgb="FFFFEFEF"/>
      <color rgb="FFFFD9D9"/>
      <color rgb="FFFFABAB"/>
      <color rgb="FFCC0000"/>
      <color rgb="FF003A74"/>
      <color rgb="FFC85116"/>
      <color rgb="FF792129"/>
      <color rgb="FF458BA1"/>
      <color rgb="FF78A4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17/06/relationships/rdSupportingPropertyBag" Target="richData/rdsupportingpropertybag.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SupportingPropertyBagStructure" Target="richData/rdsupportingpropertybagstructure.xml"/><Relationship Id="rId25" Type="http://schemas.openxmlformats.org/officeDocument/2006/relationships/customXml" Target="../customXml/item4.xml"/><Relationship Id="rId2" Type="http://schemas.openxmlformats.org/officeDocument/2006/relationships/worksheet" Target="worksheets/sheet2.xml"/><Relationship Id="rId16" Type="http://schemas.microsoft.com/office/2017/06/relationships/richStyles" Target="richData/richStyles.xml"/><Relationship Id="rId20"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24" Type="http://schemas.openxmlformats.org/officeDocument/2006/relationships/customXml" Target="../customXml/item3.xml"/><Relationship Id="rId5" Type="http://schemas.openxmlformats.org/officeDocument/2006/relationships/worksheet" Target="worksheets/sheet5.xml"/><Relationship Id="rId15" Type="http://schemas.microsoft.com/office/2017/06/relationships/rdRichValueStructure" Target="richData/rdrichvaluestructure.xml"/><Relationship Id="rId23" Type="http://schemas.openxmlformats.org/officeDocument/2006/relationships/customXml" Target="../customXml/item2.xml"/><Relationship Id="rId10" Type="http://schemas.openxmlformats.org/officeDocument/2006/relationships/connections" Target="connections.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 Id="rId22" Type="http://schemas.openxmlformats.org/officeDocument/2006/relationships/customXml" Target="../customXml/item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SOLICITUD DE SERVICIOS'!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5</xdr:col>
          <xdr:colOff>95250</xdr:colOff>
          <xdr:row>19</xdr:row>
          <xdr:rowOff>0</xdr:rowOff>
        </xdr:to>
        <xdr:sp macro="" textlink="">
          <xdr:nvSpPr>
            <xdr:cNvPr id="10242" name="Option Button 2" descr="FERIAS DE 4 A 6 DIAS"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solidFill>
              <a:srgbClr val="C0C0C0" mc:Ignorable="a14" a14:legacySpreadsheetColorIndex="22">
                <a:alpha val="17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a:t>
              </a:r>
            </a:p>
          </xdr:txBody>
        </xdr:sp>
        <xdr:clientData/>
      </xdr:twoCellAnchor>
    </mc:Choice>
    <mc:Fallback/>
  </mc:AlternateContent>
  <xdr:twoCellAnchor>
    <xdr:from>
      <xdr:col>5</xdr:col>
      <xdr:colOff>103909</xdr:colOff>
      <xdr:row>39</xdr:row>
      <xdr:rowOff>482744</xdr:rowOff>
    </xdr:from>
    <xdr:to>
      <xdr:col>6</xdr:col>
      <xdr:colOff>1110529</xdr:colOff>
      <xdr:row>39</xdr:row>
      <xdr:rowOff>502228</xdr:rowOff>
    </xdr:to>
    <xdr:cxnSp macro="">
      <xdr:nvCxnSpPr>
        <xdr:cNvPr id="12" name="Conector recto de flecha 11">
          <a:extLst>
            <a:ext uri="{FF2B5EF4-FFF2-40B4-BE49-F238E27FC236}">
              <a16:creationId xmlns:a16="http://schemas.microsoft.com/office/drawing/2014/main" id="{1EA7CE83-6D13-4FCC-95A6-58C24CC429ED}"/>
            </a:ext>
          </a:extLst>
        </xdr:cNvPr>
        <xdr:cNvCxnSpPr/>
      </xdr:nvCxnSpPr>
      <xdr:spPr>
        <a:xfrm flipV="1">
          <a:off x="14755091" y="27568380"/>
          <a:ext cx="2876983" cy="19484"/>
        </a:xfrm>
        <a:prstGeom prst="straightConnector1">
          <a:avLst/>
        </a:prstGeom>
        <a:ln w="76200">
          <a:solidFill>
            <a:srgbClr val="D64518"/>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1023938</xdr:colOff>
      <xdr:row>3</xdr:row>
      <xdr:rowOff>71438</xdr:rowOff>
    </xdr:from>
    <xdr:to>
      <xdr:col>1</xdr:col>
      <xdr:colOff>3542280</xdr:colOff>
      <xdr:row>7</xdr:row>
      <xdr:rowOff>952499</xdr:rowOff>
    </xdr:to>
    <xdr:pic>
      <xdr:nvPicPr>
        <xdr:cNvPr id="15" name="Imagen 14">
          <a:extLst>
            <a:ext uri="{FF2B5EF4-FFF2-40B4-BE49-F238E27FC236}">
              <a16:creationId xmlns:a16="http://schemas.microsoft.com/office/drawing/2014/main" id="{F871FAA2-A68A-4D90-9277-4E84B112FD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71626" y="642938"/>
          <a:ext cx="2518342" cy="2809874"/>
        </a:xfrm>
        <a:prstGeom prst="rect">
          <a:avLst/>
        </a:prstGeom>
      </xdr:spPr>
    </xdr:pic>
    <xdr:clientData/>
  </xdr:twoCellAnchor>
  <xdr:twoCellAnchor editAs="oneCell">
    <xdr:from>
      <xdr:col>4</xdr:col>
      <xdr:colOff>0</xdr:colOff>
      <xdr:row>19</xdr:row>
      <xdr:rowOff>0</xdr:rowOff>
    </xdr:from>
    <xdr:to>
      <xdr:col>5</xdr:col>
      <xdr:colOff>104775</xdr:colOff>
      <xdr:row>19</xdr:row>
      <xdr:rowOff>0</xdr:rowOff>
    </xdr:to>
    <xdr:sp macro="" textlink="">
      <xdr:nvSpPr>
        <xdr:cNvPr id="3" name="Option Button 2" descr="FERIAS DE 4 A 6 DIAS" hidden="1">
          <a:extLst>
            <a:ext uri="{63B3BB69-23CF-44E3-9099-C40C66FF867C}">
              <a14:compatExt xmlns:a14="http://schemas.microsoft.com/office/drawing/2010/main" spid="_x0000_s10242"/>
            </a:ext>
            <a:ext uri="{FF2B5EF4-FFF2-40B4-BE49-F238E27FC236}">
              <a16:creationId xmlns:a16="http://schemas.microsoft.com/office/drawing/2014/main" id="{F4AFCE0B-39A7-4EFD-8183-73A574A65DF2}"/>
            </a:ext>
          </a:extLst>
        </xdr:cNvPr>
        <xdr:cNvSpPr/>
      </xdr:nvSpPr>
      <xdr:spPr bwMode="auto">
        <a:xfrm>
          <a:off x="12515850" y="9591675"/>
          <a:ext cx="2238375" cy="0"/>
        </a:xfrm>
        <a:prstGeom prst="rect">
          <a:avLst/>
        </a:prstGeom>
        <a:solidFill>
          <a:srgbClr xmlns:mc="http://schemas.openxmlformats.org/markup-compatibility/2006" xmlns:a14="http://schemas.microsoft.com/office/drawing/2010/main" val="C0C0C0" mc:Ignorable="a14" a14:legacySpreadsheetColorIndex="22">
            <a:alpha val="1700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a:t>
          </a:r>
        </a:p>
      </xdr:txBody>
    </xdr:sp>
    <xdr:clientData/>
  </xdr:twoCellAnchor>
  <xdr:twoCellAnchor editAs="oneCell">
    <xdr:from>
      <xdr:col>1</xdr:col>
      <xdr:colOff>1023938</xdr:colOff>
      <xdr:row>3</xdr:row>
      <xdr:rowOff>71438</xdr:rowOff>
    </xdr:from>
    <xdr:to>
      <xdr:col>1</xdr:col>
      <xdr:colOff>3542280</xdr:colOff>
      <xdr:row>7</xdr:row>
      <xdr:rowOff>959426</xdr:rowOff>
    </xdr:to>
    <xdr:pic>
      <xdr:nvPicPr>
        <xdr:cNvPr id="4" name="Imagen 3">
          <a:extLst>
            <a:ext uri="{FF2B5EF4-FFF2-40B4-BE49-F238E27FC236}">
              <a16:creationId xmlns:a16="http://schemas.microsoft.com/office/drawing/2014/main" id="{7AF87193-1237-4FAC-8CEA-F9B607BEE6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66863" y="614363"/>
          <a:ext cx="2518342" cy="2792988"/>
        </a:xfrm>
        <a:prstGeom prst="rect">
          <a:avLst/>
        </a:prstGeom>
      </xdr:spPr>
    </xdr:pic>
    <xdr:clientData/>
  </xdr:twoCellAnchor>
  <xdr:twoCellAnchor>
    <xdr:from>
      <xdr:col>8</xdr:col>
      <xdr:colOff>1547813</xdr:colOff>
      <xdr:row>3</xdr:row>
      <xdr:rowOff>23812</xdr:rowOff>
    </xdr:from>
    <xdr:to>
      <xdr:col>11</xdr:col>
      <xdr:colOff>243799</xdr:colOff>
      <xdr:row>8</xdr:row>
      <xdr:rowOff>76201</xdr:rowOff>
    </xdr:to>
    <xdr:grpSp>
      <xdr:nvGrpSpPr>
        <xdr:cNvPr id="2" name="Grupo 1">
          <a:extLst>
            <a:ext uri="{FF2B5EF4-FFF2-40B4-BE49-F238E27FC236}">
              <a16:creationId xmlns:a16="http://schemas.microsoft.com/office/drawing/2014/main" id="{BFF0B08F-0497-C5F2-2282-41BF4DDD6724}"/>
            </a:ext>
          </a:extLst>
        </xdr:cNvPr>
        <xdr:cNvGrpSpPr/>
      </xdr:nvGrpSpPr>
      <xdr:grpSpPr>
        <a:xfrm>
          <a:off x="21359813" y="595312"/>
          <a:ext cx="5030111" cy="3005139"/>
          <a:chOff x="21359813" y="595312"/>
          <a:chExt cx="5030111" cy="3005139"/>
        </a:xfrm>
      </xdr:grpSpPr>
      <xdr:sp macro="" textlink="">
        <xdr:nvSpPr>
          <xdr:cNvPr id="5" name="Rectángulo: una sola esquina cortada 17">
            <a:extLst>
              <a:ext uri="{FF2B5EF4-FFF2-40B4-BE49-F238E27FC236}">
                <a16:creationId xmlns:a16="http://schemas.microsoft.com/office/drawing/2014/main" id="{F8F6F977-CA71-4485-B673-207E36721EF0}"/>
              </a:ext>
            </a:extLst>
          </xdr:cNvPr>
          <xdr:cNvSpPr/>
        </xdr:nvSpPr>
        <xdr:spPr>
          <a:xfrm rot="10800000">
            <a:off x="21359813" y="595312"/>
            <a:ext cx="4769016" cy="2909770"/>
          </a:xfrm>
          <a:prstGeom prst="snip1Rect">
            <a:avLst>
              <a:gd name="adj" fmla="val 50000"/>
            </a:avLst>
          </a:prstGeom>
          <a:solidFill>
            <a:srgbClr val="C00000"/>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ES" sz="1100">
              <a:solidFill>
                <a:schemeClr val="lt1"/>
              </a:solidFill>
              <a:latin typeface="+mn-lt"/>
              <a:ea typeface="+mn-ea"/>
              <a:cs typeface="+mn-cs"/>
            </a:endParaRPr>
          </a:p>
        </xdr:txBody>
      </xdr:sp>
      <xdr:sp macro="" textlink="">
        <xdr:nvSpPr>
          <xdr:cNvPr id="8" name="CuadroTexto 18">
            <a:extLst>
              <a:ext uri="{FF2B5EF4-FFF2-40B4-BE49-F238E27FC236}">
                <a16:creationId xmlns:a16="http://schemas.microsoft.com/office/drawing/2014/main" id="{EB4D2EBE-5EA6-445F-9DF0-043CDBA246F7}"/>
              </a:ext>
            </a:extLst>
          </xdr:cNvPr>
          <xdr:cNvSpPr txBox="1"/>
        </xdr:nvSpPr>
        <xdr:spPr>
          <a:xfrm>
            <a:off x="22049399" y="650279"/>
            <a:ext cx="4340525" cy="2950172"/>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lgn="ctr"/>
            <a:r>
              <a:rPr lang="es-CO" sz="4400">
                <a:solidFill>
                  <a:schemeClr val="bg1"/>
                </a:solidFill>
                <a:latin typeface="Britannic Bold" panose="020B0903060703020204" pitchFamily="34" charset="0"/>
              </a:rPr>
              <a:t>FERIAS</a:t>
            </a:r>
            <a:r>
              <a:rPr lang="es-CO" sz="4400" baseline="0">
                <a:solidFill>
                  <a:schemeClr val="bg1"/>
                </a:solidFill>
                <a:latin typeface="Britannic Bold" panose="020B0903060703020204" pitchFamily="34" charset="0"/>
              </a:rPr>
              <a:t> y EVENTOS</a:t>
            </a:r>
            <a:r>
              <a:rPr lang="es-CO" sz="4000" baseline="0">
                <a:solidFill>
                  <a:schemeClr val="bg1"/>
                </a:solidFill>
                <a:latin typeface="Britannic Bold" panose="020B0903060703020204" pitchFamily="34" charset="0"/>
              </a:rPr>
              <a:t> </a:t>
            </a:r>
          </a:p>
          <a:p>
            <a:pPr lvl="0" algn="ctr"/>
            <a:r>
              <a:rPr lang="es-CO" sz="4400" baseline="0">
                <a:solidFill>
                  <a:schemeClr val="bg1"/>
                </a:solidFill>
                <a:latin typeface="Britannic Bold" panose="020B0903060703020204" pitchFamily="34" charset="0"/>
              </a:rPr>
              <a:t>2026</a:t>
            </a:r>
          </a:p>
          <a:p>
            <a:pPr algn="ctr"/>
            <a:r>
              <a:rPr lang="es-CO" sz="1800" baseline="0">
                <a:solidFill>
                  <a:schemeClr val="bg1"/>
                </a:solidFill>
                <a:latin typeface="Britannic Bold" panose="020B0903060703020204" pitchFamily="34" charset="0"/>
              </a:rPr>
              <a:t>JUNTOS GENERAREMOS</a:t>
            </a:r>
          </a:p>
          <a:p>
            <a:pPr algn="ctr"/>
            <a:r>
              <a:rPr lang="es-CO" sz="1800" baseline="0">
                <a:solidFill>
                  <a:schemeClr val="bg1"/>
                </a:solidFill>
                <a:latin typeface="Britannic Bold" panose="020B0903060703020204" pitchFamily="34" charset="0"/>
              </a:rPr>
              <a:t> OPORTUNIDADES Y </a:t>
            </a:r>
          </a:p>
          <a:p>
            <a:pPr algn="ctr"/>
            <a:r>
              <a:rPr lang="es-CO" sz="1800" baseline="0">
                <a:solidFill>
                  <a:schemeClr val="bg1"/>
                </a:solidFill>
                <a:latin typeface="Britannic Bold" panose="020B0903060703020204" pitchFamily="34" charset="0"/>
              </a:rPr>
              <a:t>PROGRES0</a:t>
            </a:r>
            <a:endParaRPr lang="es-CO" sz="1800">
              <a:solidFill>
                <a:schemeClr val="bg1"/>
              </a:solidFill>
              <a:latin typeface="Britannic Bold" panose="020B0903060703020204" pitchFamily="34" charset="0"/>
            </a:endParaRPr>
          </a:p>
        </xdr:txBody>
      </xdr:sp>
    </xdr:grpSp>
    <xdr:clientData/>
  </xdr:twoCellAnchor>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5</xdr:col>
          <xdr:colOff>95250</xdr:colOff>
          <xdr:row>19</xdr:row>
          <xdr:rowOff>0</xdr:rowOff>
        </xdr:to>
        <xdr:sp macro="" textlink="">
          <xdr:nvSpPr>
            <xdr:cNvPr id="10259" name="Option Button 19" descr="FERIAS DE 4 A 6 DIAS"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0" y="0"/>
              <a:ext cx="0" cy="0"/>
            </a:xfrm>
            <a:prstGeom prst="rect">
              <a:avLst/>
            </a:prstGeom>
            <a:solidFill>
              <a:srgbClr val="C0C0C0" mc:Ignorable="a14" a14:legacySpreadsheetColorIndex="22">
                <a:alpha val="17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a:t>
              </a:r>
            </a:p>
          </xdr:txBody>
        </xdr:sp>
        <xdr:clientData/>
      </xdr:twoCellAnchor>
    </mc:Choice>
    <mc:Fallback/>
  </mc:AlternateContent>
  <xdr:twoCellAnchor>
    <xdr:from>
      <xdr:col>5</xdr:col>
      <xdr:colOff>103909</xdr:colOff>
      <xdr:row>39</xdr:row>
      <xdr:rowOff>482744</xdr:rowOff>
    </xdr:from>
    <xdr:to>
      <xdr:col>6</xdr:col>
      <xdr:colOff>1110529</xdr:colOff>
      <xdr:row>39</xdr:row>
      <xdr:rowOff>502228</xdr:rowOff>
    </xdr:to>
    <xdr:cxnSp macro="">
      <xdr:nvCxnSpPr>
        <xdr:cNvPr id="9" name="Conector recto de flecha 8">
          <a:extLst>
            <a:ext uri="{FF2B5EF4-FFF2-40B4-BE49-F238E27FC236}">
              <a16:creationId xmlns:a16="http://schemas.microsoft.com/office/drawing/2014/main" id="{AB032D2C-7B4E-4A0B-9F8B-68812A4EB637}"/>
            </a:ext>
          </a:extLst>
        </xdr:cNvPr>
        <xdr:cNvCxnSpPr/>
      </xdr:nvCxnSpPr>
      <xdr:spPr>
        <a:xfrm flipV="1">
          <a:off x="14753359" y="27981419"/>
          <a:ext cx="2883045" cy="19484"/>
        </a:xfrm>
        <a:prstGeom prst="straightConnector1">
          <a:avLst/>
        </a:prstGeom>
        <a:ln w="76200">
          <a:solidFill>
            <a:srgbClr val="C0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8</xdr:col>
      <xdr:colOff>755506</xdr:colOff>
      <xdr:row>39</xdr:row>
      <xdr:rowOff>0</xdr:rowOff>
    </xdr:from>
    <xdr:ext cx="5611090" cy="1255364"/>
    <xdr:sp macro="" textlink="">
      <xdr:nvSpPr>
        <xdr:cNvPr id="10" name="CuadroTexto 9">
          <a:extLst>
            <a:ext uri="{FF2B5EF4-FFF2-40B4-BE49-F238E27FC236}">
              <a16:creationId xmlns:a16="http://schemas.microsoft.com/office/drawing/2014/main" id="{428B7AF3-0BB1-467D-95D0-6945A54146C7}"/>
            </a:ext>
          </a:extLst>
        </xdr:cNvPr>
        <xdr:cNvSpPr txBox="1"/>
      </xdr:nvSpPr>
      <xdr:spPr>
        <a:xfrm>
          <a:off x="20567506" y="26830195"/>
          <a:ext cx="5611090" cy="12553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lang="es-CO" sz="2200" b="1" kern="1200">
              <a:solidFill>
                <a:srgbClr val="C00000"/>
              </a:solidFill>
            </a:rPr>
            <a:t>Tenga en cuenta que la cotización quedará con la TRM del día en que se realice o se modifique)</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204106</xdr:colOff>
      <xdr:row>1</xdr:row>
      <xdr:rowOff>108857</xdr:rowOff>
    </xdr:from>
    <xdr:to>
      <xdr:col>2</xdr:col>
      <xdr:colOff>216655</xdr:colOff>
      <xdr:row>2</xdr:row>
      <xdr:rowOff>1096733</xdr:rowOff>
    </xdr:to>
    <xdr:pic>
      <xdr:nvPicPr>
        <xdr:cNvPr id="2" name="1 Imagen">
          <a:extLst>
            <a:ext uri="{FF2B5EF4-FFF2-40B4-BE49-F238E27FC236}">
              <a16:creationId xmlns:a16="http://schemas.microsoft.com/office/drawing/2014/main" id="{8326D0CF-C3E8-4F87-AA34-4F8CFB56DC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6348" t="7890" r="11372"/>
        <a:stretch>
          <a:fillRect/>
        </a:stretch>
      </xdr:blipFill>
      <xdr:spPr bwMode="auto">
        <a:xfrm>
          <a:off x="204106" y="318407"/>
          <a:ext cx="1203174" cy="13117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183164</xdr:colOff>
      <xdr:row>1</xdr:row>
      <xdr:rowOff>0</xdr:rowOff>
    </xdr:from>
    <xdr:to>
      <xdr:col>7</xdr:col>
      <xdr:colOff>6000</xdr:colOff>
      <xdr:row>3</xdr:row>
      <xdr:rowOff>5444</xdr:rowOff>
    </xdr:to>
    <xdr:grpSp>
      <xdr:nvGrpSpPr>
        <xdr:cNvPr id="4" name="Grupo 3">
          <a:extLst>
            <a:ext uri="{FF2B5EF4-FFF2-40B4-BE49-F238E27FC236}">
              <a16:creationId xmlns:a16="http://schemas.microsoft.com/office/drawing/2014/main" id="{EA52AFF2-DC11-2165-7129-12657F837C76}"/>
            </a:ext>
          </a:extLst>
        </xdr:cNvPr>
        <xdr:cNvGrpSpPr/>
      </xdr:nvGrpSpPr>
      <xdr:grpSpPr>
        <a:xfrm>
          <a:off x="9127139" y="209550"/>
          <a:ext cx="2985136" cy="1443719"/>
          <a:chOff x="9259157" y="414442"/>
          <a:chExt cx="2975682" cy="1441051"/>
        </a:xfrm>
        <a:solidFill>
          <a:srgbClr val="C00000"/>
        </a:solidFill>
      </xdr:grpSpPr>
      <xdr:sp macro="" textlink="">
        <xdr:nvSpPr>
          <xdr:cNvPr id="6" name="Rectángulo 5">
            <a:extLst>
              <a:ext uri="{FF2B5EF4-FFF2-40B4-BE49-F238E27FC236}">
                <a16:creationId xmlns:a16="http://schemas.microsoft.com/office/drawing/2014/main" id="{E3D1F643-C75B-3566-79FC-7D0B7BEA3434}"/>
              </a:ext>
            </a:extLst>
          </xdr:cNvPr>
          <xdr:cNvSpPr/>
        </xdr:nvSpPr>
        <xdr:spPr>
          <a:xfrm>
            <a:off x="10774751" y="414442"/>
            <a:ext cx="1460088" cy="1429089"/>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ES" sz="1100">
              <a:solidFill>
                <a:schemeClr val="lt1"/>
              </a:solidFill>
              <a:latin typeface="+mn-lt"/>
              <a:ea typeface="+mn-ea"/>
              <a:cs typeface="+mn-cs"/>
            </a:endParaRPr>
          </a:p>
        </xdr:txBody>
      </xdr:sp>
      <xdr:sp macro="" textlink="">
        <xdr:nvSpPr>
          <xdr:cNvPr id="7" name="Paralelogramo 2">
            <a:extLst>
              <a:ext uri="{FF2B5EF4-FFF2-40B4-BE49-F238E27FC236}">
                <a16:creationId xmlns:a16="http://schemas.microsoft.com/office/drawing/2014/main" id="{B509AB50-AFB9-BD02-E804-C75F3A4CE47D}"/>
              </a:ext>
            </a:extLst>
          </xdr:cNvPr>
          <xdr:cNvSpPr/>
        </xdr:nvSpPr>
        <xdr:spPr>
          <a:xfrm flipH="1">
            <a:off x="9259157" y="419905"/>
            <a:ext cx="2721984" cy="1435588"/>
          </a:xfrm>
          <a:custGeom>
            <a:avLst/>
            <a:gdLst>
              <a:gd name="connsiteX0" fmla="*/ 0 w 2721984"/>
              <a:gd name="connsiteY0" fmla="*/ 1411776 h 1411776"/>
              <a:gd name="connsiteX1" fmla="*/ 352944 w 2721984"/>
              <a:gd name="connsiteY1" fmla="*/ 0 h 1411776"/>
              <a:gd name="connsiteX2" fmla="*/ 2721984 w 2721984"/>
              <a:gd name="connsiteY2" fmla="*/ 0 h 1411776"/>
              <a:gd name="connsiteX3" fmla="*/ 2369040 w 2721984"/>
              <a:gd name="connsiteY3" fmla="*/ 1411776 h 1411776"/>
              <a:gd name="connsiteX4" fmla="*/ 0 w 2721984"/>
              <a:gd name="connsiteY4" fmla="*/ 1411776 h 1411776"/>
              <a:gd name="connsiteX0" fmla="*/ 0 w 2721984"/>
              <a:gd name="connsiteY0" fmla="*/ 1411776 h 1435588"/>
              <a:gd name="connsiteX1" fmla="*/ 352944 w 2721984"/>
              <a:gd name="connsiteY1" fmla="*/ 0 h 1435588"/>
              <a:gd name="connsiteX2" fmla="*/ 2721984 w 2721984"/>
              <a:gd name="connsiteY2" fmla="*/ 0 h 1435588"/>
              <a:gd name="connsiteX3" fmla="*/ 2392852 w 2721984"/>
              <a:gd name="connsiteY3" fmla="*/ 1435588 h 1435588"/>
              <a:gd name="connsiteX4" fmla="*/ 0 w 2721984"/>
              <a:gd name="connsiteY4" fmla="*/ 1411776 h 143558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21984" h="1435588">
                <a:moveTo>
                  <a:pt x="0" y="1411776"/>
                </a:moveTo>
                <a:lnTo>
                  <a:pt x="352944" y="0"/>
                </a:lnTo>
                <a:lnTo>
                  <a:pt x="2721984" y="0"/>
                </a:lnTo>
                <a:lnTo>
                  <a:pt x="2392852" y="1435588"/>
                </a:lnTo>
                <a:lnTo>
                  <a:pt x="0" y="1411776"/>
                </a:lnTo>
                <a:close/>
              </a:path>
            </a:pathLst>
          </a:cu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xdr:from>
      <xdr:col>4</xdr:col>
      <xdr:colOff>369794</xdr:colOff>
      <xdr:row>1</xdr:row>
      <xdr:rowOff>112059</xdr:rowOff>
    </xdr:from>
    <xdr:to>
      <xdr:col>6</xdr:col>
      <xdr:colOff>1131794</xdr:colOff>
      <xdr:row>2</xdr:row>
      <xdr:rowOff>1053355</xdr:rowOff>
    </xdr:to>
    <xdr:sp macro="" textlink="">
      <xdr:nvSpPr>
        <xdr:cNvPr id="3" name="CuadroTexto 18">
          <a:extLst>
            <a:ext uri="{FF2B5EF4-FFF2-40B4-BE49-F238E27FC236}">
              <a16:creationId xmlns:a16="http://schemas.microsoft.com/office/drawing/2014/main" id="{7A90BEBC-EE30-45AD-939F-0529F6C9A580}"/>
            </a:ext>
          </a:extLst>
        </xdr:cNvPr>
        <xdr:cNvSpPr txBox="1"/>
      </xdr:nvSpPr>
      <xdr:spPr>
        <a:xfrm>
          <a:off x="9446559" y="324971"/>
          <a:ext cx="2700617" cy="1266266"/>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lgn="ctr"/>
          <a:r>
            <a:rPr lang="es-CO" sz="2400">
              <a:solidFill>
                <a:schemeClr val="bg1"/>
              </a:solidFill>
              <a:latin typeface="Britannic Bold" panose="020B0903060703020204" pitchFamily="34" charset="0"/>
            </a:rPr>
            <a:t>FERIAS</a:t>
          </a:r>
          <a:r>
            <a:rPr lang="es-CO" sz="2400" baseline="0">
              <a:solidFill>
                <a:schemeClr val="bg1"/>
              </a:solidFill>
              <a:latin typeface="Britannic Bold" panose="020B0903060703020204" pitchFamily="34" charset="0"/>
            </a:rPr>
            <a:t> y EVENTOS</a:t>
          </a:r>
          <a:r>
            <a:rPr lang="es-CO" sz="2000" baseline="0">
              <a:solidFill>
                <a:schemeClr val="bg1"/>
              </a:solidFill>
              <a:latin typeface="Britannic Bold" panose="020B0903060703020204" pitchFamily="34" charset="0"/>
            </a:rPr>
            <a:t> </a:t>
          </a:r>
        </a:p>
        <a:p>
          <a:pPr lvl="0" algn="ctr"/>
          <a:r>
            <a:rPr lang="es-CO" sz="2400" baseline="0">
              <a:solidFill>
                <a:schemeClr val="bg1"/>
              </a:solidFill>
              <a:latin typeface="Britannic Bold" panose="020B0903060703020204" pitchFamily="34" charset="0"/>
            </a:rPr>
            <a:t>2026</a:t>
          </a:r>
        </a:p>
        <a:p>
          <a:pPr algn="ctr"/>
          <a:r>
            <a:rPr lang="es-CO" sz="1050" baseline="0">
              <a:solidFill>
                <a:schemeClr val="bg1"/>
              </a:solidFill>
              <a:latin typeface="Britannic Bold" panose="020B0903060703020204" pitchFamily="34" charset="0"/>
            </a:rPr>
            <a:t>JUNTOS GENERAREMOS</a:t>
          </a:r>
        </a:p>
        <a:p>
          <a:pPr algn="ctr"/>
          <a:r>
            <a:rPr lang="es-CO" sz="1050" baseline="0">
              <a:solidFill>
                <a:schemeClr val="bg1"/>
              </a:solidFill>
              <a:latin typeface="Britannic Bold" panose="020B0903060703020204" pitchFamily="34" charset="0"/>
            </a:rPr>
            <a:t> OPORTUNIDADES Y </a:t>
          </a:r>
        </a:p>
        <a:p>
          <a:pPr algn="ctr"/>
          <a:r>
            <a:rPr lang="es-CO" sz="1050" baseline="0">
              <a:solidFill>
                <a:schemeClr val="bg1"/>
              </a:solidFill>
              <a:latin typeface="Britannic Bold" panose="020B0903060703020204" pitchFamily="34" charset="0"/>
            </a:rPr>
            <a:t>PROGRES0</a:t>
          </a:r>
          <a:endParaRPr lang="es-CO" sz="1050">
            <a:solidFill>
              <a:schemeClr val="bg1"/>
            </a:solidFill>
            <a:latin typeface="Britannic Bold" panose="020B0903060703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27214</xdr:rowOff>
    </xdr:from>
    <xdr:to>
      <xdr:col>2</xdr:col>
      <xdr:colOff>748393</xdr:colOff>
      <xdr:row>2</xdr:row>
      <xdr:rowOff>163286</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F9E04D8D-EE96-450E-8B03-78549FFA766F}"/>
            </a:ext>
          </a:extLst>
        </xdr:cNvPr>
        <xdr:cNvSpPr/>
      </xdr:nvSpPr>
      <xdr:spPr>
        <a:xfrm>
          <a:off x="0" y="217714"/>
          <a:ext cx="2996293" cy="326572"/>
        </a:xfrm>
        <a:prstGeom prst="roundRect">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2000" b="1">
              <a:solidFill>
                <a:schemeClr val="bg1"/>
              </a:solidFill>
            </a:rPr>
            <a:t>Página principal</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s>
</rvTypesInfo>
</file>

<file path=xl/richData/rdrichvalue.xml><?xml version="1.0" encoding="utf-8"?>
<rvData xmlns="http://schemas.microsoft.com/office/spreadsheetml/2017/richdata" count="2">
  <rv s="0">
    <v>es-ES</v>
    <v>avyma2</v>
    <v>268435456</v>
    <v>1</v>
    <v>Con tecnología de Refinitiv</v>
    <v>0</v>
    <v>1</v>
    <v>USD/COP</v>
    <v>3</v>
    <v>4</v>
    <v>Finance</v>
    <v>5</v>
    <v>3705.38</v>
    <v>-0.1</v>
    <v>-2.7009999999999997E-5</v>
    <v>3702.41</v>
    <v>USD</v>
    <v>46106.558171296296</v>
    <v>3705.38</v>
    <v>4460.24</v>
    <v>3702.48</v>
    <v>3587.64</v>
    <v>COP</v>
    <v>US Dollar/Colombian Peso FX Spot Rate</v>
    <v>3702.31</v>
    <v>USDCOP</v>
    <v>Par de divisa</v>
    <v>USD/COP</v>
  </rv>
  <rv s="1">
    <v>0</v>
  </rv>
</rvData>
</file>

<file path=xl/richData/rdrichvaluestructure.xml><?xml version="1.0" encoding="utf-8"?>
<rvStructures xmlns="http://schemas.microsoft.com/office/spreadsheetml/2017/richdata" count="2">
  <s t="_linkedentitycore">
    <k n="%EntityCulture" t="s"/>
    <k n="%EntityId" t="s"/>
    <k n="%EntityServiceId"/>
    <k n="%IsRefreshable" t="b"/>
    <k n="%ProviderInfo" t="s"/>
    <k n="_CanonicalPropertyNames" t="spb"/>
    <k n="_Display" t="spb"/>
    <k n="_DisplayString" t="s"/>
    <k n="_Flags" t="spb"/>
    <k n="_Format" t="spb"/>
    <k n="_Icon" t="s"/>
    <k n="_SubLabel" t="spb"/>
    <k n="Apertura"/>
    <k n="Cambio"/>
    <k n="Cambio (%)"/>
    <k n="Cierre anterior"/>
    <k n="De la moneda" t="s"/>
    <k n="Hora de la última operación"/>
    <k n="Máximo"/>
    <k n="Máximo en 52 semanas"/>
    <k n="Mínimo"/>
    <k n="Mínimo en 52 semanas"/>
    <k n="Moneda" t="s"/>
    <k n="Nombre" t="s"/>
    <k n="Precio"/>
    <k n="Símbolo bursátil" t="s"/>
    <k n="Tipo de instrumento" t="s"/>
    <k n="UniqueName" t="s"/>
  </s>
  <s t="_linkedentity">
    <k n="%cvi" t="r"/>
  </s>
</rvStructures>
</file>

<file path=xl/richData/rdsupportingpropertybag.xml><?xml version="1.0" encoding="utf-8"?>
<supportingPropertyBags xmlns="http://schemas.microsoft.com/office/spreadsheetml/2017/richdata2">
  <spbArrays count="1">
    <a count="28">
      <v t="s">%EntityServiceId</v>
      <v t="s">_Format</v>
      <v t="s">%IsRefreshable</v>
      <v t="s">_CanonicalPropertyNames</v>
      <v t="s">%EntityCulture</v>
      <v t="s">%EntityId</v>
      <v t="s">_Icon</v>
      <v t="s">_Display</v>
      <v t="s">Nombre</v>
      <v t="s">Precio</v>
      <v t="s">_SubLabel</v>
      <v t="s">Hora de la última operación</v>
      <v t="s">Símbolo bursátil</v>
      <v t="s">Cambio</v>
      <v t="s">Cambio (%)</v>
      <v t="s">Moneda</v>
      <v t="s">De la moneda</v>
      <v t="s">Cierre anterior</v>
      <v t="s">Apertura</v>
      <v t="s">Máximo</v>
      <v t="s">Mínimo</v>
      <v t="s">Máximo en 52 semanas</v>
      <v t="s">Mínimo en 52 semanas</v>
      <v t="s">Tipo de instrumento</v>
      <v t="s">_Flags</v>
      <v t="s">UniqueName</v>
      <v t="s">_DisplayString</v>
      <v t="s">%ProviderInfo</v>
    </a>
  </spbArrays>
  <spbData count="6">
    <spb s="0">
      <v>Change</v>
      <v>Currency</v>
      <v>High</v>
      <v>Low</v>
      <v>Name</v>
      <v>Price</v>
      <v>Open</v>
      <v>Change (%)</v>
      <v>UniqueName</v>
      <v>From currency</v>
      <v>%ProviderInfo</v>
      <v>Previous close</v>
      <v>Ticker symbol</v>
      <v>Instrument type</v>
      <v>52 week high</v>
      <v>52 week low</v>
      <v>Last trade time</v>
    </spb>
    <spb s="1">
      <v>0</v>
      <v>Name</v>
    </spb>
    <spb s="2">
      <v>0</v>
      <v>0</v>
      <v>0</v>
    </spb>
    <spb s="3">
      <v>2</v>
      <v>2</v>
    </spb>
    <spb s="4">
      <v>1</v>
      <v>1</v>
      <v>1</v>
      <v>2</v>
      <v>1</v>
      <v>1</v>
      <v>3</v>
      <v>1</v>
      <v>4</v>
      <v>1</v>
      <v>1</v>
      <v>5</v>
    </spb>
    <spb s="5">
      <v>GMT</v>
    </spb>
  </spbData>
</supportingPropertyBags>
</file>

<file path=xl/richData/rdsupportingpropertybagstructure.xml><?xml version="1.0" encoding="utf-8"?>
<spbStructures xmlns="http://schemas.microsoft.com/office/spreadsheetml/2017/richdata2" count="6">
  <s>
    <k n="Cambio" t="s"/>
    <k n="Moneda" t="s"/>
    <k n="Máximo" t="s"/>
    <k n="Mínimo" t="s"/>
    <k n="Nombre" t="s"/>
    <k n="Precio" t="s"/>
    <k n="Apertura" t="s"/>
    <k n="Cambio (%)" t="s"/>
    <k n="UniqueName" t="s"/>
    <k n="De la moneda" t="s"/>
    <k n="%ProviderInfo" t="s"/>
    <k n="Cierre anterior" t="s"/>
    <k n="Símbolo bursátil" t="s"/>
    <k n="Tipo de instrumento" t="s"/>
    <k n="Máximo en 52 semanas" t="s"/>
    <k n="Mínimo en 52 semanas" t="s"/>
    <k n="Hora de la última operación" t="s"/>
  </s>
  <s>
    <k n="^Order" t="spba"/>
    <k n="TitleProperty" t="s"/>
  </s>
  <s>
    <k n="ShowInCardView" t="b"/>
    <k n="ShowInDotNotation" t="b"/>
    <k n="ShowInAutoComplete" t="b"/>
  </s>
  <s>
    <k n="UniqueName" t="spb"/>
    <k n="`%ProviderInfo" t="spb"/>
  </s>
  <s>
    <k n="Cambio" t="i"/>
    <k n="Máximo" t="i"/>
    <k n="Mínimo" t="i"/>
    <k n="Nombre" t="i"/>
    <k n="Precio" t="i"/>
    <k n="Apertura" t="i"/>
    <k n="Cambio (%)" t="i"/>
    <k n="Cierre anterior" t="i"/>
    <k n="`%EntityServiceId" t="i"/>
    <k n="Máximo en 52 semanas" t="i"/>
    <k n="Mínimo en 52 semanas" t="i"/>
    <k n="Hora de la última operación" t="i"/>
  </s>
  <s>
    <k n="Hora de la última operación"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4">
    <x:dxf>
      <x:numFmt numFmtId="2" formatCode="0.00"/>
    </x:dxf>
    <x:dxf>
      <x:numFmt numFmtId="0" formatCode="General"/>
    </x:dxf>
    <x:dxf>
      <x:numFmt numFmtId="27" formatCode="d/mm/yyyy\ h:mm"/>
    </x:dxf>
    <x:dxf>
      <x:numFmt numFmtId="14" formatCode="0.00%"/>
    </x:dxf>
  </dxfs>
  <richProperties>
    <rPr n="NumberFormat" t="s"/>
    <rPr n="IsTitleField" t="b"/>
  </richProperties>
  <richStyles>
    <rSty dxfid="1">
      <rpv i="0">_-[$$-es-CO] * #,##0.00_-;-[$$-es-CO] * #,##0.00_-;_-[$$-es-CO] * "-"??_-;_-@_-</rpv>
    </rSty>
    <rSty>
      <rpv i="1">1</rpv>
    </rSty>
    <rSty dxfid="3"/>
    <rSty dxfid="0">
      <rpv i="0">0.00</rpv>
    </rSty>
    <rSty dxfid="2"/>
  </richStyles>
</richStyleShee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C9A1BBD-78B4-4EA4-97D6-C996DFC7ECBE}" name="Tabla3" displayName="Tabla3" ref="A1:F222" totalsRowShown="0" headerRowDxfId="57" headerRowBorderDxfId="56" tableBorderDxfId="55" totalsRowBorderDxfId="54">
  <autoFilter ref="A1:F222" xr:uid="{BC9A1BBD-78B4-4EA4-97D6-C996DFC7ECBE}"/>
  <tableColumns count="6">
    <tableColumn id="1" xr3:uid="{5D53C4AA-5C29-4299-B211-890246EC8CE4}" name="CATEGORIA" dataDxfId="53"/>
    <tableColumn id="2" xr3:uid="{C2A81459-1E84-45D9-B2ED-9DCC0D30A5D2}" name="CÓDIGO" dataDxfId="52"/>
    <tableColumn id="3" xr3:uid="{1451FE13-5F9E-4FE6-B0B5-74F3DDAFD08D}" name="DESCRIPCIÓN DEL SERVICIO" dataDxfId="51"/>
    <tableColumn id="4" xr3:uid="{DE23716F-AF55-4724-ACEB-0DB010E49CC3}" name="1 a 2 días" dataDxfId="50"/>
    <tableColumn id="5" xr3:uid="{1644DD82-FAB0-43B0-8B90-C532EC63A7BC}" name="3 a 6 días" dataDxfId="49" dataCellStyle="Moneda"/>
    <tableColumn id="6" xr3:uid="{81676535-5734-4AE0-86BC-BDED75AEDC20}" name="7 día en adelante" dataDxfId="48" dataCellStyle="Moneda"/>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7469FF8-A400-4763-91C3-CAEAAE8813DC}" name="Divisas" displayName="Divisas" ref="A1:D3" totalsRowShown="0" headerRowDxfId="47" dataDxfId="46">
  <autoFilter ref="A1:D3" xr:uid="{D7469FF8-A400-4763-91C3-CAEAAE8813DC}"/>
  <sortState xmlns:xlrd2="http://schemas.microsoft.com/office/spreadsheetml/2017/richdata2" ref="A2:C3">
    <sortCondition ref="A1:A3"/>
  </sortState>
  <tableColumns count="4">
    <tableColumn id="1" xr3:uid="{0834AB8E-D365-4F69-990F-BB42CEC5C816}" name="MONEDA " dataDxfId="45"/>
    <tableColumn id="13" xr3:uid="{ADCCFDD5-59D5-4417-A5AA-327CEFB23ADD}" name="De la moneda" dataDxfId="44">
      <calculatedColumnFormula array="1">_FV(Divisas[[#This Row],[CODIGO ISO ]],"De la moneda",TRUE)</calculatedColumnFormula>
    </tableColumn>
    <tableColumn id="3" xr3:uid="{43C500FC-BDDD-4E72-AA84-2783DA8EDD86}" name="CODIGO ISO " dataDxfId="43"/>
    <tableColumn id="2" xr3:uid="{4C9859A8-D671-4723-96BD-3194D84F5DFE}" name="Apertura" dataDxfId="42">
      <calculatedColumnFormula array="1">_FV(Divisas[[#This Row],[CODIGO ISO ]],"Apertura")</calculatedColumnFormula>
    </tableColumn>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96F993F-6A7B-4E88-B33D-46D05B8F8FA8}" name="Tabla2" displayName="Tabla2" ref="A1:U49" totalsRowShown="0" headerRowDxfId="41" dataDxfId="39" headerRowBorderDxfId="40" tableBorderDxfId="38" totalsRowBorderDxfId="37">
  <autoFilter ref="A1:U49" xr:uid="{A96F993F-6A7B-4E88-B33D-46D05B8F8FA8}"/>
  <sortState xmlns:xlrd2="http://schemas.microsoft.com/office/spreadsheetml/2017/richdata2" ref="A2:U49">
    <sortCondition ref="A1:A49"/>
  </sortState>
  <tableColumns count="21">
    <tableColumn id="2" xr3:uid="{17C45173-D0B5-406E-A62F-827234C55673}" name="F.INICIO" dataDxfId="36"/>
    <tableColumn id="3" xr3:uid="{E60F3042-C2D5-4351-A444-05C6049F8B4A}" name="F FINAL" dataDxfId="35"/>
    <tableColumn id="4" xr3:uid="{E076D44F-7CBC-411F-A312-582B03123E88}" name="FERIA" dataDxfId="34"/>
    <tableColumn id="5" xr3:uid="{A79FDE94-D4C2-4BA2-8389-EE942A0A0BE3}" name="DIAS" dataDxfId="33"/>
    <tableColumn id="6" xr3:uid="{FDDB078A-F4AC-4B9F-B622-A171A5D6267E}" name="DIAS2" dataDxfId="32"/>
    <tableColumn id="7" xr3:uid="{60C60D81-C02E-4E61-8012-1C4889203898}" name="DIAS3" dataDxfId="31"/>
    <tableColumn id="8" xr3:uid="{BD059E90-11F1-4D27-AE09-D97F5E82A008}" name="DIAS4" dataDxfId="30"/>
    <tableColumn id="9" xr3:uid="{EFC373DD-A349-4778-875A-B595C70B981F}" name="DIAS5" dataDxfId="29"/>
    <tableColumn id="10" xr3:uid="{B54C9AC7-AAB6-46A2-A706-1D74A6B475D8}" name="DIAS6" dataDxfId="28"/>
    <tableColumn id="11" xr3:uid="{810ED55F-155F-460E-BF15-668330183A63}" name="DIAS7" dataDxfId="27"/>
    <tableColumn id="12" xr3:uid="{F8F6E96F-E41E-46FC-A267-D0EFC297C911}" name="DIAS8" dataDxfId="26"/>
    <tableColumn id="13" xr3:uid="{363DC4F8-00FA-47EA-993D-4CD026E8372F}" name="DIAS9" dataDxfId="25"/>
    <tableColumn id="14" xr3:uid="{39B2D841-2572-41A4-99D6-C29CAB20D910}" name="DIAS10" dataDxfId="24"/>
    <tableColumn id="15" xr3:uid="{316EA1E8-514A-405A-8CBA-1D1FC09866FF}" name="DIAS11" dataDxfId="23"/>
    <tableColumn id="16" xr3:uid="{B268EF58-A2E7-46D8-80F9-29E28C153269}" name="DIAS12" dataDxfId="22"/>
    <tableColumn id="17" xr3:uid="{38044E47-3D5F-4C9D-8D7E-9970B472BED8}" name="DIAS13" dataDxfId="21"/>
    <tableColumn id="18" xr3:uid="{68DC79E6-6DF2-4A39-ADAA-66FF23C97FF1}" name="DIAS14" dataDxfId="20"/>
    <tableColumn id="19" xr3:uid="{BDC1CD64-7D02-4D40-A4D2-920B22AE4E6B}" name="DIAS15" dataDxfId="19"/>
    <tableColumn id="20" xr3:uid="{513EAAAE-E869-4044-8BAE-1BC4EED77F67}" name="DIAS16" dataDxfId="18"/>
    <tableColumn id="21" xr3:uid="{FE02DAFA-CE3A-41F4-9266-C48E995C36EB}" name="DIAS17" dataDxfId="17"/>
    <tableColumn id="22" xr3:uid="{33C4A106-3852-4995-B59C-447E27645AD9}" name="DIAS18" dataDxfId="16"/>
  </tableColumns>
  <tableStyleInfo name="TableStyleMedium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orferias.com/"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C5324-FAC1-443F-8953-5E5EC3BD777D}">
  <sheetPr codeName="Hoja1">
    <pageSetUpPr fitToPage="1"/>
  </sheetPr>
  <dimension ref="B1:N88"/>
  <sheetViews>
    <sheetView tabSelected="1" view="pageBreakPreview" topLeftCell="A8" zoomScale="40" zoomScaleNormal="40" zoomScaleSheetLayoutView="40" workbookViewId="0">
      <selection activeCell="E23" sqref="E23:G23"/>
    </sheetView>
  </sheetViews>
  <sheetFormatPr baseColWidth="10" defaultColWidth="10.85546875" defaultRowHeight="14.25" x14ac:dyDescent="0.25"/>
  <cols>
    <col min="1" max="1" width="8.140625" style="47" customWidth="1"/>
    <col min="2" max="2" width="60.42578125" style="47" customWidth="1"/>
    <col min="3" max="3" width="15.85546875" style="47" customWidth="1"/>
    <col min="4" max="4" width="103.28515625" style="47" customWidth="1"/>
    <col min="5" max="5" width="32" style="47" customWidth="1"/>
    <col min="6" max="6" width="28.140625" style="47" customWidth="1"/>
    <col min="7" max="7" width="18" style="47" customWidth="1"/>
    <col min="8" max="8" width="31.28515625" style="47" customWidth="1"/>
    <col min="9" max="9" width="23.5703125" style="47" bestFit="1" customWidth="1"/>
    <col min="10" max="11" width="35.7109375" style="47" customWidth="1"/>
    <col min="12" max="13" width="7.85546875" style="47" customWidth="1"/>
    <col min="14" max="14" width="10.85546875" style="47" customWidth="1"/>
    <col min="15" max="16384" width="10.85546875" style="47"/>
  </cols>
  <sheetData>
    <row r="1" spans="2:13" ht="14.25" customHeight="1" x14ac:dyDescent="0.25">
      <c r="B1" s="46"/>
      <c r="C1" s="46"/>
      <c r="D1" s="46"/>
      <c r="E1" s="46"/>
      <c r="F1" s="46"/>
      <c r="G1" s="46"/>
      <c r="H1" s="46"/>
      <c r="I1" s="46"/>
      <c r="J1" s="46"/>
      <c r="K1" s="46"/>
    </row>
    <row r="2" spans="2:13" ht="14.25" customHeight="1" x14ac:dyDescent="0.25">
      <c r="B2" s="46"/>
      <c r="C2" s="46"/>
      <c r="D2" s="46"/>
      <c r="E2" s="46"/>
      <c r="F2" s="46"/>
      <c r="G2" s="46"/>
      <c r="H2" s="46"/>
      <c r="I2" s="46"/>
      <c r="J2" s="46"/>
      <c r="K2" s="46"/>
    </row>
    <row r="3" spans="2:13" ht="14.25" customHeight="1" thickBot="1" x14ac:dyDescent="0.3">
      <c r="B3" s="46"/>
      <c r="C3" s="46"/>
      <c r="D3" s="46"/>
      <c r="E3" s="46"/>
      <c r="F3" s="46"/>
      <c r="G3" s="46"/>
      <c r="H3" s="46"/>
      <c r="I3" s="46"/>
      <c r="J3" s="46"/>
      <c r="K3" s="46"/>
    </row>
    <row r="4" spans="2:13" ht="67.5" customHeight="1" x14ac:dyDescent="0.75">
      <c r="B4" s="80"/>
      <c r="C4" s="438" t="s">
        <v>0</v>
      </c>
      <c r="D4" s="438"/>
      <c r="E4" s="438"/>
      <c r="F4" s="438"/>
      <c r="G4" s="438"/>
      <c r="H4" s="438"/>
      <c r="I4" s="438"/>
      <c r="J4" s="428"/>
      <c r="K4" s="429"/>
    </row>
    <row r="5" spans="2:13" ht="29.25" customHeight="1" x14ac:dyDescent="0.4">
      <c r="B5" s="81"/>
      <c r="C5" s="426" t="s">
        <v>1</v>
      </c>
      <c r="D5" s="426"/>
      <c r="E5" s="426"/>
      <c r="F5" s="426"/>
      <c r="G5" s="426"/>
      <c r="H5" s="426"/>
      <c r="I5" s="426"/>
      <c r="J5" s="430"/>
      <c r="K5" s="431"/>
    </row>
    <row r="6" spans="2:13" ht="27.75" customHeight="1" x14ac:dyDescent="0.4">
      <c r="B6" s="82"/>
      <c r="C6" s="427" t="s">
        <v>2</v>
      </c>
      <c r="D6" s="427"/>
      <c r="E6" s="427"/>
      <c r="F6" s="427"/>
      <c r="G6" s="427"/>
      <c r="H6" s="427"/>
      <c r="I6" s="427"/>
      <c r="J6" s="430"/>
      <c r="K6" s="431"/>
      <c r="M6" s="48"/>
    </row>
    <row r="7" spans="2:13" ht="25.5" customHeight="1" x14ac:dyDescent="0.25">
      <c r="B7" s="83"/>
      <c r="C7" s="439" t="s">
        <v>367</v>
      </c>
      <c r="D7" s="439"/>
      <c r="E7" s="439"/>
      <c r="F7" s="439"/>
      <c r="G7" s="439"/>
      <c r="H7" s="439"/>
      <c r="I7" s="439"/>
      <c r="J7" s="430"/>
      <c r="K7" s="431"/>
    </row>
    <row r="8" spans="2:13" ht="80.25" customHeight="1" thickBot="1" x14ac:dyDescent="0.3">
      <c r="B8" s="84"/>
      <c r="C8" s="440" t="s">
        <v>3</v>
      </c>
      <c r="D8" s="440"/>
      <c r="E8" s="440"/>
      <c r="F8" s="440"/>
      <c r="G8" s="440"/>
      <c r="H8" s="440"/>
      <c r="I8" s="440"/>
      <c r="J8" s="432"/>
      <c r="K8" s="433"/>
    </row>
    <row r="9" spans="2:13" s="48" customFormat="1" ht="13.5" customHeight="1" thickBot="1" x14ac:dyDescent="0.3">
      <c r="B9" s="45"/>
      <c r="C9" s="45"/>
      <c r="D9" s="45"/>
      <c r="E9" s="45"/>
      <c r="F9" s="45"/>
      <c r="G9" s="45"/>
      <c r="H9" s="45"/>
      <c r="I9" s="49"/>
      <c r="J9" s="49"/>
      <c r="K9" s="49"/>
    </row>
    <row r="10" spans="2:13" ht="34.5" customHeight="1" thickBot="1" x14ac:dyDescent="0.3">
      <c r="B10" s="296" t="s">
        <v>4</v>
      </c>
      <c r="C10" s="297"/>
      <c r="D10" s="298"/>
      <c r="E10" s="298"/>
      <c r="F10" s="298"/>
      <c r="G10" s="298"/>
      <c r="H10" s="298"/>
      <c r="I10" s="298"/>
      <c r="J10" s="298"/>
      <c r="K10" s="299"/>
    </row>
    <row r="11" spans="2:13" ht="9.75" customHeight="1" thickBot="1" x14ac:dyDescent="0.3">
      <c r="B11" s="50"/>
      <c r="C11" s="50"/>
      <c r="D11" s="51"/>
      <c r="E11" s="51"/>
      <c r="F11" s="51"/>
      <c r="G11" s="51"/>
      <c r="H11" s="51"/>
      <c r="I11" s="51"/>
      <c r="J11" s="51"/>
      <c r="K11" s="51"/>
    </row>
    <row r="12" spans="2:13" ht="42" customHeight="1" x14ac:dyDescent="0.25">
      <c r="B12" s="286" t="s">
        <v>578</v>
      </c>
      <c r="C12" s="287"/>
      <c r="D12" s="287"/>
      <c r="E12" s="287"/>
      <c r="F12" s="287"/>
      <c r="G12" s="287"/>
      <c r="H12" s="287"/>
      <c r="I12" s="287"/>
      <c r="J12" s="287"/>
      <c r="K12" s="288"/>
    </row>
    <row r="13" spans="2:13" ht="34.5" customHeight="1" thickBot="1" x14ac:dyDescent="0.3">
      <c r="B13" s="289"/>
      <c r="C13" s="290"/>
      <c r="D13" s="290"/>
      <c r="E13" s="290"/>
      <c r="F13" s="290"/>
      <c r="G13" s="290"/>
      <c r="H13" s="290"/>
      <c r="I13" s="290"/>
      <c r="J13" s="290"/>
      <c r="K13" s="291"/>
      <c r="M13" s="52"/>
    </row>
    <row r="14" spans="2:13" ht="57" customHeight="1" thickBot="1" x14ac:dyDescent="0.3">
      <c r="B14" s="303" t="s">
        <v>300</v>
      </c>
      <c r="C14" s="304"/>
      <c r="D14" s="309"/>
      <c r="E14" s="310"/>
      <c r="F14" s="285" t="s">
        <v>5</v>
      </c>
      <c r="G14" s="311"/>
      <c r="H14" s="312"/>
      <c r="I14" s="312"/>
      <c r="J14" s="312"/>
      <c r="K14" s="310"/>
    </row>
    <row r="15" spans="2:13" ht="57" customHeight="1" thickBot="1" x14ac:dyDescent="0.3">
      <c r="B15" s="305" t="s">
        <v>6</v>
      </c>
      <c r="C15" s="306"/>
      <c r="D15" s="309"/>
      <c r="E15" s="310"/>
      <c r="F15" s="285" t="s">
        <v>5</v>
      </c>
      <c r="G15" s="311"/>
      <c r="H15" s="312"/>
      <c r="I15" s="312"/>
      <c r="J15" s="312"/>
      <c r="K15" s="310"/>
    </row>
    <row r="16" spans="2:13" ht="57" customHeight="1" thickBot="1" x14ac:dyDescent="0.3">
      <c r="B16" s="307" t="s">
        <v>205</v>
      </c>
      <c r="C16" s="308"/>
      <c r="D16" s="313"/>
      <c r="E16" s="314"/>
      <c r="F16" s="285" t="s">
        <v>7</v>
      </c>
      <c r="G16" s="315"/>
      <c r="H16" s="316"/>
      <c r="I16" s="285" t="s">
        <v>8</v>
      </c>
      <c r="J16" s="315"/>
      <c r="K16" s="316"/>
    </row>
    <row r="17" spans="2:13" ht="12" customHeight="1" thickBot="1" x14ac:dyDescent="0.3">
      <c r="B17" s="293" t="s">
        <v>458</v>
      </c>
      <c r="C17" s="294"/>
      <c r="D17" s="294"/>
      <c r="E17" s="294"/>
      <c r="F17" s="294"/>
      <c r="G17" s="294"/>
      <c r="H17" s="294"/>
      <c r="I17" s="294"/>
      <c r="J17" s="294"/>
      <c r="K17" s="295"/>
    </row>
    <row r="18" spans="2:13" ht="51" customHeight="1" thickBot="1" x14ac:dyDescent="0.3">
      <c r="B18" s="320" t="s">
        <v>0</v>
      </c>
      <c r="C18" s="321"/>
      <c r="D18" s="321"/>
      <c r="E18" s="321"/>
      <c r="F18" s="321"/>
      <c r="G18" s="321"/>
      <c r="H18" s="321"/>
      <c r="I18" s="321"/>
      <c r="J18" s="321"/>
      <c r="K18" s="322"/>
      <c r="L18" s="53"/>
    </row>
    <row r="19" spans="2:13" ht="78" customHeight="1" thickBot="1" x14ac:dyDescent="0.3">
      <c r="B19" s="326" t="s">
        <v>301</v>
      </c>
      <c r="C19" s="327"/>
      <c r="D19" s="327"/>
      <c r="E19" s="335"/>
      <c r="F19" s="336"/>
      <c r="G19" s="336"/>
      <c r="H19" s="336"/>
      <c r="I19" s="336"/>
      <c r="J19" s="336"/>
      <c r="K19" s="337"/>
    </row>
    <row r="20" spans="2:13" ht="7.5" customHeight="1" x14ac:dyDescent="0.25">
      <c r="B20" s="441"/>
      <c r="C20" s="442"/>
      <c r="D20" s="442"/>
      <c r="E20" s="442"/>
      <c r="F20" s="442"/>
      <c r="G20" s="442"/>
      <c r="H20" s="442"/>
      <c r="I20" s="442"/>
      <c r="J20" s="442"/>
      <c r="K20" s="443"/>
    </row>
    <row r="21" spans="2:13" ht="24.75" customHeight="1" thickBot="1" x14ac:dyDescent="0.3">
      <c r="B21" s="441"/>
      <c r="C21" s="442"/>
      <c r="D21" s="442"/>
      <c r="E21" s="442"/>
      <c r="F21" s="442"/>
      <c r="G21" s="442"/>
      <c r="H21" s="442"/>
      <c r="I21" s="442"/>
      <c r="J21" s="442"/>
      <c r="K21" s="443"/>
    </row>
    <row r="22" spans="2:13" s="54" customFormat="1" ht="59.25" customHeight="1" thickBot="1" x14ac:dyDescent="0.3">
      <c r="B22" s="323" t="s">
        <v>9</v>
      </c>
      <c r="C22" s="324"/>
      <c r="D22" s="325"/>
      <c r="E22" s="328" t="s">
        <v>10</v>
      </c>
      <c r="F22" s="329"/>
      <c r="G22" s="330"/>
      <c r="H22" s="143" t="s">
        <v>11</v>
      </c>
      <c r="I22" s="144" t="s">
        <v>12</v>
      </c>
      <c r="J22" s="144" t="s">
        <v>13</v>
      </c>
      <c r="K22" s="143" t="s">
        <v>14</v>
      </c>
    </row>
    <row r="23" spans="2:13" ht="85.5" customHeight="1" x14ac:dyDescent="0.25">
      <c r="B23" s="300"/>
      <c r="C23" s="301"/>
      <c r="D23" s="302"/>
      <c r="E23" s="331"/>
      <c r="F23" s="332"/>
      <c r="G23" s="333"/>
      <c r="H23" s="70"/>
      <c r="I23" s="67"/>
      <c r="J23" s="68" t="e">
        <f>INDEX('TARIFAS SIN IVA '!$C$2:$T$215,MATCH(B23,listadeservicios,0),MATCH(I23,'TARIFAS SIN IVA '!$C$1:$T$1,0))</f>
        <v>#N/A</v>
      </c>
      <c r="K23" s="69" t="str">
        <f t="shared" ref="K23:K39" si="0">IF(OR(ISBLANK(J23),ISBLANK(H23)),"",IFERROR(J23*H23,""))</f>
        <v/>
      </c>
      <c r="M23" s="55"/>
    </row>
    <row r="24" spans="2:13" s="56" customFormat="1" ht="85.5" customHeight="1" x14ac:dyDescent="0.25">
      <c r="B24" s="300"/>
      <c r="C24" s="301"/>
      <c r="D24" s="302"/>
      <c r="E24" s="334"/>
      <c r="F24" s="332"/>
      <c r="G24" s="333"/>
      <c r="H24" s="70"/>
      <c r="I24" s="67"/>
      <c r="J24" s="68" t="e">
        <f>INDEX('TARIFAS SIN IVA '!$C$2:$T$215,MATCH(B24,listadeservicios,0),MATCH(I24,'TARIFAS SIN IVA '!$C$1:$T$1,0))</f>
        <v>#N/A</v>
      </c>
      <c r="K24" s="69" t="str">
        <f t="shared" si="0"/>
        <v/>
      </c>
    </row>
    <row r="25" spans="2:13" ht="85.5" customHeight="1" x14ac:dyDescent="0.25">
      <c r="B25" s="300"/>
      <c r="C25" s="301"/>
      <c r="D25" s="302"/>
      <c r="E25" s="317"/>
      <c r="F25" s="318"/>
      <c r="G25" s="319"/>
      <c r="H25" s="70"/>
      <c r="I25" s="67"/>
      <c r="J25" s="68" t="e">
        <f>INDEX('TARIFAS SIN IVA '!$C$2:$T$215,MATCH(B25,listadeservicios,0),MATCH(I25,'TARIFAS SIN IVA '!$C$1:$T$1,0))</f>
        <v>#N/A</v>
      </c>
      <c r="K25" s="69" t="str">
        <f t="shared" si="0"/>
        <v/>
      </c>
    </row>
    <row r="26" spans="2:13" ht="85.5" customHeight="1" x14ac:dyDescent="0.25">
      <c r="B26" s="300"/>
      <c r="C26" s="301"/>
      <c r="D26" s="302"/>
      <c r="E26" s="317"/>
      <c r="F26" s="318"/>
      <c r="G26" s="319"/>
      <c r="H26" s="70"/>
      <c r="I26" s="67"/>
      <c r="J26" s="68" t="e">
        <f>INDEX('TARIFAS SIN IVA '!$C$2:$T$215,MATCH(B26,listadeservicios,0),MATCH(I26,'TARIFAS SIN IVA '!$C$1:$T$1,0))</f>
        <v>#N/A</v>
      </c>
      <c r="K26" s="69" t="str">
        <f t="shared" si="0"/>
        <v/>
      </c>
    </row>
    <row r="27" spans="2:13" ht="85.5" customHeight="1" x14ac:dyDescent="0.25">
      <c r="B27" s="300"/>
      <c r="C27" s="301"/>
      <c r="D27" s="302"/>
      <c r="E27" s="317"/>
      <c r="F27" s="318"/>
      <c r="G27" s="319"/>
      <c r="H27" s="70"/>
      <c r="I27" s="67"/>
      <c r="J27" s="68" t="e">
        <f>INDEX('TARIFAS SIN IVA '!$C$2:$T$215,MATCH(B27,listadeservicios,0),MATCH(I27,'TARIFAS SIN IVA '!$C$1:$T$1,0))</f>
        <v>#N/A</v>
      </c>
      <c r="K27" s="69" t="str">
        <f t="shared" si="0"/>
        <v/>
      </c>
    </row>
    <row r="28" spans="2:13" ht="85.5" customHeight="1" x14ac:dyDescent="0.25">
      <c r="B28" s="300"/>
      <c r="C28" s="301"/>
      <c r="D28" s="302"/>
      <c r="E28" s="317"/>
      <c r="F28" s="318"/>
      <c r="G28" s="319"/>
      <c r="H28" s="70"/>
      <c r="I28" s="67"/>
      <c r="J28" s="68" t="e">
        <f>INDEX('TARIFAS SIN IVA '!$C$2:$T$215,MATCH(B28,listadeservicios,0),MATCH(I28,'TARIFAS SIN IVA '!$C$1:$T$1,0))</f>
        <v>#N/A</v>
      </c>
      <c r="K28" s="69" t="str">
        <f t="shared" si="0"/>
        <v/>
      </c>
    </row>
    <row r="29" spans="2:13" ht="85.5" customHeight="1" x14ac:dyDescent="0.25">
      <c r="B29" s="300"/>
      <c r="C29" s="301"/>
      <c r="D29" s="302"/>
      <c r="E29" s="317"/>
      <c r="F29" s="318"/>
      <c r="G29" s="319"/>
      <c r="H29" s="70"/>
      <c r="I29" s="67"/>
      <c r="J29" s="68" t="e">
        <f>INDEX('TARIFAS SIN IVA '!$C$2:$T$215,MATCH(B29,listadeservicios,0),MATCH(I29,'TARIFAS SIN IVA '!$C$1:$T$1,0))</f>
        <v>#N/A</v>
      </c>
      <c r="K29" s="69" t="str">
        <f t="shared" si="0"/>
        <v/>
      </c>
    </row>
    <row r="30" spans="2:13" ht="85.5" customHeight="1" x14ac:dyDescent="0.25">
      <c r="B30" s="300"/>
      <c r="C30" s="301"/>
      <c r="D30" s="302"/>
      <c r="E30" s="317"/>
      <c r="F30" s="318"/>
      <c r="G30" s="319"/>
      <c r="H30" s="70"/>
      <c r="I30" s="67"/>
      <c r="J30" s="68" t="e">
        <f>INDEX('TARIFAS SIN IVA '!$C$2:$T$215,MATCH(B30,listadeservicios,0),MATCH(I30,'TARIFAS SIN IVA '!$C$1:$T$1,0))</f>
        <v>#N/A</v>
      </c>
      <c r="K30" s="69" t="str">
        <f t="shared" si="0"/>
        <v/>
      </c>
    </row>
    <row r="31" spans="2:13" ht="85.5" customHeight="1" x14ac:dyDescent="0.25">
      <c r="B31" s="300"/>
      <c r="C31" s="301"/>
      <c r="D31" s="302"/>
      <c r="E31" s="317"/>
      <c r="F31" s="318"/>
      <c r="G31" s="319"/>
      <c r="H31" s="70"/>
      <c r="I31" s="67"/>
      <c r="J31" s="68" t="e">
        <f>INDEX('TARIFAS SIN IVA '!$C$2:$T$215,MATCH(B31,listadeservicios,0),MATCH(I31,'TARIFAS SIN IVA '!$C$1:$T$1,0))</f>
        <v>#N/A</v>
      </c>
      <c r="K31" s="69" t="str">
        <f t="shared" si="0"/>
        <v/>
      </c>
    </row>
    <row r="32" spans="2:13" ht="85.5" customHeight="1" x14ac:dyDescent="0.25">
      <c r="B32" s="300"/>
      <c r="C32" s="301"/>
      <c r="D32" s="302"/>
      <c r="E32" s="317"/>
      <c r="F32" s="318"/>
      <c r="G32" s="319"/>
      <c r="H32" s="70"/>
      <c r="I32" s="67"/>
      <c r="J32" s="68" t="e">
        <f>INDEX('TARIFAS SIN IVA '!$C$2:$T$215,MATCH(B32,listadeservicios,0),MATCH(I32,'TARIFAS SIN IVA '!$C$1:$T$1,0))</f>
        <v>#N/A</v>
      </c>
      <c r="K32" s="69" t="str">
        <f t="shared" si="0"/>
        <v/>
      </c>
    </row>
    <row r="33" spans="2:14" ht="85.5" customHeight="1" x14ac:dyDescent="0.25">
      <c r="B33" s="300"/>
      <c r="C33" s="301"/>
      <c r="D33" s="302"/>
      <c r="E33" s="317"/>
      <c r="F33" s="318"/>
      <c r="G33" s="319"/>
      <c r="H33" s="70"/>
      <c r="I33" s="67"/>
      <c r="J33" s="68" t="e">
        <f>INDEX('TARIFAS SIN IVA '!$C$2:$T$215,MATCH(B33,listadeservicios,0),MATCH(I33,'TARIFAS SIN IVA '!$C$1:$T$1,0))</f>
        <v>#N/A</v>
      </c>
      <c r="K33" s="69" t="str">
        <f t="shared" si="0"/>
        <v/>
      </c>
    </row>
    <row r="34" spans="2:14" ht="85.5" customHeight="1" x14ac:dyDescent="0.25">
      <c r="B34" s="300"/>
      <c r="C34" s="301"/>
      <c r="D34" s="302"/>
      <c r="E34" s="317"/>
      <c r="F34" s="318"/>
      <c r="G34" s="319"/>
      <c r="H34" s="70"/>
      <c r="I34" s="67"/>
      <c r="J34" s="68" t="e">
        <f>INDEX('TARIFAS SIN IVA '!$C$2:$T$215,MATCH(B34,listadeservicios,0),MATCH(I34,'TARIFAS SIN IVA '!$C$1:$T$1,0))</f>
        <v>#N/A</v>
      </c>
      <c r="K34" s="69" t="str">
        <f t="shared" si="0"/>
        <v/>
      </c>
    </row>
    <row r="35" spans="2:14" ht="85.5" customHeight="1" x14ac:dyDescent="0.25">
      <c r="B35" s="300"/>
      <c r="C35" s="301"/>
      <c r="D35" s="302"/>
      <c r="E35" s="317"/>
      <c r="F35" s="318"/>
      <c r="G35" s="319"/>
      <c r="H35" s="70"/>
      <c r="I35" s="67"/>
      <c r="J35" s="68" t="e">
        <f>INDEX('TARIFAS SIN IVA '!$C$2:$T$215,MATCH(B35,listadeservicios,0),MATCH(I35,'TARIFAS SIN IVA '!$C$1:$T$1,0))</f>
        <v>#N/A</v>
      </c>
      <c r="K35" s="69" t="str">
        <f t="shared" si="0"/>
        <v/>
      </c>
    </row>
    <row r="36" spans="2:14" ht="85.5" customHeight="1" x14ac:dyDescent="0.25">
      <c r="B36" s="300"/>
      <c r="C36" s="301"/>
      <c r="D36" s="302"/>
      <c r="E36" s="317"/>
      <c r="F36" s="318"/>
      <c r="G36" s="319"/>
      <c r="H36" s="70"/>
      <c r="I36" s="67"/>
      <c r="J36" s="68" t="e">
        <f>INDEX('TARIFAS SIN IVA '!$C$2:$T$215,MATCH(B36,listadeservicios,0),MATCH(I36,'TARIFAS SIN IVA '!$C$1:$T$1,0))</f>
        <v>#N/A</v>
      </c>
      <c r="K36" s="69" t="str">
        <f t="shared" si="0"/>
        <v/>
      </c>
    </row>
    <row r="37" spans="2:14" ht="85.5" customHeight="1" x14ac:dyDescent="0.25">
      <c r="B37" s="300"/>
      <c r="C37" s="301"/>
      <c r="D37" s="302"/>
      <c r="E37" s="317"/>
      <c r="F37" s="318"/>
      <c r="G37" s="319"/>
      <c r="H37" s="70"/>
      <c r="I37" s="67"/>
      <c r="J37" s="68" t="e">
        <f>INDEX('TARIFAS SIN IVA '!$C$2:$T$215,MATCH(B37,listadeservicios,0),MATCH(I37,'TARIFAS SIN IVA '!$C$1:$T$1,0))</f>
        <v>#N/A</v>
      </c>
      <c r="K37" s="69" t="str">
        <f t="shared" si="0"/>
        <v/>
      </c>
    </row>
    <row r="38" spans="2:14" ht="85.5" customHeight="1" x14ac:dyDescent="0.25">
      <c r="B38" s="300"/>
      <c r="C38" s="301"/>
      <c r="D38" s="302"/>
      <c r="E38" s="317"/>
      <c r="F38" s="318"/>
      <c r="G38" s="319"/>
      <c r="H38" s="70"/>
      <c r="I38" s="67"/>
      <c r="J38" s="68" t="e">
        <f>INDEX('TARIFAS SIN IVA '!$C$2:$T$215,MATCH(B38,listadeservicios,0),MATCH(I38,'TARIFAS SIN IVA '!$C$1:$T$1,0))</f>
        <v>#N/A</v>
      </c>
      <c r="K38" s="69" t="str">
        <f t="shared" si="0"/>
        <v/>
      </c>
    </row>
    <row r="39" spans="2:14" ht="85.5" customHeight="1" x14ac:dyDescent="0.25">
      <c r="B39" s="300"/>
      <c r="C39" s="301"/>
      <c r="D39" s="302"/>
      <c r="E39" s="317"/>
      <c r="F39" s="318"/>
      <c r="G39" s="319"/>
      <c r="H39" s="70"/>
      <c r="I39" s="67"/>
      <c r="J39" s="68" t="e">
        <f>INDEX('TARIFAS SIN IVA '!$C$2:$T$215,MATCH(B39,listadeservicios,0),MATCH(I39,'TARIFAS SIN IVA '!$C$1:$T$1,0))</f>
        <v>#N/A</v>
      </c>
      <c r="K39" s="69" t="str">
        <f t="shared" si="0"/>
        <v/>
      </c>
    </row>
    <row r="40" spans="2:14" ht="72.75" customHeight="1" thickBot="1" x14ac:dyDescent="0.3">
      <c r="B40" s="444" t="s">
        <v>206</v>
      </c>
      <c r="C40" s="445"/>
      <c r="D40" s="445"/>
      <c r="E40" s="445"/>
      <c r="F40" s="445"/>
      <c r="G40" s="446"/>
      <c r="H40" s="85">
        <f>IF(I40,'Divisas Moneda'!D2,'Divisas Moneda'!D3)</f>
        <v>1</v>
      </c>
      <c r="I40" s="447" t="b">
        <v>0</v>
      </c>
      <c r="J40" s="447"/>
      <c r="K40" s="448"/>
    </row>
    <row r="41" spans="2:14" ht="53.25" customHeight="1" thickBot="1" x14ac:dyDescent="0.3">
      <c r="B41" s="362" t="s">
        <v>15</v>
      </c>
      <c r="C41" s="365" t="s">
        <v>364</v>
      </c>
      <c r="D41" s="366"/>
      <c r="E41" s="366"/>
      <c r="F41" s="367"/>
      <c r="G41" s="345" t="s">
        <v>16</v>
      </c>
      <c r="H41" s="346"/>
      <c r="I41" s="347">
        <f>IFERROR(SUM(K23:K39)/H40,0)</f>
        <v>0</v>
      </c>
      <c r="J41" s="348"/>
      <c r="K41" s="349"/>
    </row>
    <row r="42" spans="2:14" ht="53.25" customHeight="1" thickBot="1" x14ac:dyDescent="0.3">
      <c r="B42" s="363"/>
      <c r="C42" s="368"/>
      <c r="D42" s="369"/>
      <c r="E42" s="369"/>
      <c r="F42" s="370"/>
      <c r="G42" s="350" t="s">
        <v>17</v>
      </c>
      <c r="H42" s="351"/>
      <c r="I42" s="352">
        <f>I41*19%</f>
        <v>0</v>
      </c>
      <c r="J42" s="353"/>
      <c r="K42" s="354"/>
    </row>
    <row r="43" spans="2:14" ht="53.25" customHeight="1" thickBot="1" x14ac:dyDescent="0.3">
      <c r="B43" s="364"/>
      <c r="C43" s="371"/>
      <c r="D43" s="372"/>
      <c r="E43" s="372"/>
      <c r="F43" s="372"/>
      <c r="G43" s="373" t="s">
        <v>18</v>
      </c>
      <c r="H43" s="346"/>
      <c r="I43" s="360">
        <f>SUM(I41:K42)</f>
        <v>0</v>
      </c>
      <c r="J43" s="360"/>
      <c r="K43" s="361"/>
    </row>
    <row r="44" spans="2:14" ht="12.75" customHeight="1" thickBot="1" x14ac:dyDescent="0.65">
      <c r="G44" s="86"/>
    </row>
    <row r="45" spans="2:14" ht="45.75" thickBot="1" x14ac:dyDescent="0.65">
      <c r="B45" s="339" t="s">
        <v>303</v>
      </c>
      <c r="C45" s="340"/>
      <c r="D45" s="340"/>
      <c r="E45" s="340"/>
      <c r="F45" s="340"/>
      <c r="G45" s="340"/>
      <c r="H45" s="340"/>
      <c r="I45" s="340"/>
      <c r="J45" s="340"/>
      <c r="K45" s="341"/>
    </row>
    <row r="46" spans="2:14" ht="33.75" customHeight="1" thickBot="1" x14ac:dyDescent="0.35">
      <c r="B46" s="342" t="s">
        <v>207</v>
      </c>
      <c r="C46" s="343"/>
      <c r="D46" s="343"/>
      <c r="E46" s="343"/>
      <c r="F46" s="343"/>
      <c r="G46" s="343"/>
      <c r="H46" s="343"/>
      <c r="I46" s="343"/>
      <c r="J46" s="343"/>
      <c r="K46" s="344"/>
      <c r="L46" s="292"/>
      <c r="M46" s="57"/>
      <c r="N46" s="57"/>
    </row>
    <row r="47" spans="2:14" ht="40.5" customHeight="1" thickBot="1" x14ac:dyDescent="0.35">
      <c r="B47" s="434" t="s">
        <v>208</v>
      </c>
      <c r="C47" s="435"/>
      <c r="D47" s="374"/>
      <c r="E47" s="376" t="s">
        <v>209</v>
      </c>
      <c r="F47" s="377"/>
      <c r="G47" s="378"/>
      <c r="H47" s="379"/>
      <c r="I47" s="380"/>
      <c r="J47" s="380"/>
      <c r="K47" s="381"/>
      <c r="L47" s="292"/>
      <c r="M47" s="57"/>
      <c r="N47" s="57"/>
    </row>
    <row r="48" spans="2:14" ht="40.5" customHeight="1" thickBot="1" x14ac:dyDescent="0.35">
      <c r="B48" s="436"/>
      <c r="C48" s="437"/>
      <c r="D48" s="375"/>
      <c r="E48" s="415" t="s">
        <v>365</v>
      </c>
      <c r="F48" s="416"/>
      <c r="G48" s="417"/>
      <c r="H48" s="379"/>
      <c r="I48" s="380"/>
      <c r="J48" s="380"/>
      <c r="K48" s="381"/>
      <c r="L48" s="292"/>
      <c r="M48" s="57"/>
      <c r="N48" s="57"/>
    </row>
    <row r="49" spans="2:14" ht="9" customHeight="1" thickBot="1" x14ac:dyDescent="0.35">
      <c r="B49" s="87"/>
      <c r="C49" s="64"/>
      <c r="D49" s="64"/>
      <c r="E49" s="65"/>
      <c r="F49" s="65"/>
      <c r="G49" s="65"/>
      <c r="H49" s="65"/>
      <c r="I49" s="65"/>
      <c r="J49" s="66"/>
      <c r="K49" s="88"/>
      <c r="L49" s="292"/>
      <c r="M49" s="57"/>
      <c r="N49" s="57"/>
    </row>
    <row r="50" spans="2:14" ht="39" customHeight="1" thickBot="1" x14ac:dyDescent="0.35">
      <c r="B50" s="382" t="s">
        <v>19</v>
      </c>
      <c r="C50" s="383"/>
      <c r="D50" s="383"/>
      <c r="E50" s="383"/>
      <c r="F50" s="384"/>
      <c r="G50" s="355" t="s">
        <v>210</v>
      </c>
      <c r="H50" s="356"/>
      <c r="I50" s="357">
        <f ca="1">TODAY()</f>
        <v>46106</v>
      </c>
      <c r="J50" s="358"/>
      <c r="K50" s="359"/>
      <c r="L50" s="292"/>
      <c r="M50" s="57"/>
      <c r="N50" s="57"/>
    </row>
    <row r="51" spans="2:14" ht="30.75" customHeight="1" x14ac:dyDescent="0.3">
      <c r="B51" s="425"/>
      <c r="C51" s="425"/>
      <c r="D51" s="425"/>
      <c r="E51" s="425"/>
      <c r="F51" s="425"/>
      <c r="G51" s="425"/>
      <c r="H51" s="425"/>
      <c r="I51" s="425"/>
      <c r="J51" s="338" t="s">
        <v>582</v>
      </c>
      <c r="K51" s="338"/>
      <c r="L51" s="61"/>
      <c r="M51" s="57"/>
      <c r="N51" s="57"/>
    </row>
    <row r="52" spans="2:14" ht="15.75" customHeight="1" thickBot="1" x14ac:dyDescent="0.35">
      <c r="B52" s="58"/>
      <c r="C52" s="58"/>
      <c r="D52" s="58"/>
      <c r="E52" s="58"/>
      <c r="F52" s="58"/>
      <c r="G52" s="59"/>
      <c r="H52" s="59"/>
      <c r="I52" s="60"/>
      <c r="J52" s="60"/>
      <c r="K52" s="60"/>
      <c r="L52" s="61"/>
      <c r="M52" s="57"/>
      <c r="N52" s="57"/>
    </row>
    <row r="53" spans="2:14" ht="25.5" customHeight="1" x14ac:dyDescent="0.3">
      <c r="B53" s="394" t="s">
        <v>302</v>
      </c>
      <c r="C53" s="395"/>
      <c r="D53" s="395"/>
      <c r="E53" s="395"/>
      <c r="F53" s="395"/>
      <c r="G53" s="395"/>
      <c r="H53" s="395"/>
      <c r="I53" s="395"/>
      <c r="J53" s="395"/>
      <c r="K53" s="396"/>
      <c r="L53" s="61"/>
      <c r="M53" s="57"/>
      <c r="N53" s="57"/>
    </row>
    <row r="54" spans="2:14" ht="21" customHeight="1" thickBot="1" x14ac:dyDescent="0.3">
      <c r="B54" s="397"/>
      <c r="C54" s="398"/>
      <c r="D54" s="398"/>
      <c r="E54" s="398"/>
      <c r="F54" s="398"/>
      <c r="G54" s="398"/>
      <c r="H54" s="398"/>
      <c r="I54" s="398"/>
      <c r="J54" s="398"/>
      <c r="K54" s="399"/>
    </row>
    <row r="55" spans="2:14" ht="63.75" customHeight="1" x14ac:dyDescent="0.25">
      <c r="B55" s="400" t="s">
        <v>199</v>
      </c>
      <c r="C55" s="401"/>
      <c r="D55" s="401"/>
      <c r="E55" s="401"/>
      <c r="F55" s="401"/>
      <c r="G55" s="401"/>
      <c r="H55" s="401"/>
      <c r="I55" s="401"/>
      <c r="J55" s="401"/>
      <c r="K55" s="402"/>
    </row>
    <row r="56" spans="2:14" ht="30" x14ac:dyDescent="0.25">
      <c r="B56" s="391" t="s">
        <v>20</v>
      </c>
      <c r="C56" s="392"/>
      <c r="D56" s="392"/>
      <c r="E56" s="392"/>
      <c r="F56" s="392"/>
      <c r="G56" s="392"/>
      <c r="H56" s="392"/>
      <c r="I56" s="392"/>
      <c r="J56" s="392"/>
      <c r="K56" s="393"/>
    </row>
    <row r="57" spans="2:14" ht="66" customHeight="1" x14ac:dyDescent="0.25">
      <c r="B57" s="385" t="s">
        <v>289</v>
      </c>
      <c r="C57" s="386"/>
      <c r="D57" s="386"/>
      <c r="E57" s="386"/>
      <c r="F57" s="386"/>
      <c r="G57" s="386"/>
      <c r="H57" s="386"/>
      <c r="I57" s="386"/>
      <c r="J57" s="386"/>
      <c r="K57" s="387"/>
    </row>
    <row r="58" spans="2:14" ht="32.25" customHeight="1" x14ac:dyDescent="0.25">
      <c r="B58" s="388" t="s">
        <v>21</v>
      </c>
      <c r="C58" s="389"/>
      <c r="D58" s="389"/>
      <c r="E58" s="389"/>
      <c r="F58" s="389"/>
      <c r="G58" s="389"/>
      <c r="H58" s="389"/>
      <c r="I58" s="389"/>
      <c r="J58" s="389"/>
      <c r="K58" s="390"/>
    </row>
    <row r="59" spans="2:14" ht="355.5" customHeight="1" x14ac:dyDescent="0.25">
      <c r="B59" s="385" t="s">
        <v>366</v>
      </c>
      <c r="C59" s="386"/>
      <c r="D59" s="386"/>
      <c r="E59" s="386"/>
      <c r="F59" s="386"/>
      <c r="G59" s="386"/>
      <c r="H59" s="386"/>
      <c r="I59" s="386"/>
      <c r="J59" s="386"/>
      <c r="K59" s="387"/>
    </row>
    <row r="60" spans="2:14" ht="30" x14ac:dyDescent="0.25">
      <c r="B60" s="391" t="s">
        <v>22</v>
      </c>
      <c r="C60" s="392"/>
      <c r="D60" s="392"/>
      <c r="E60" s="392"/>
      <c r="F60" s="392"/>
      <c r="G60" s="392"/>
      <c r="H60" s="392"/>
      <c r="I60" s="392"/>
      <c r="J60" s="392"/>
      <c r="K60" s="393"/>
    </row>
    <row r="61" spans="2:14" ht="124.5" customHeight="1" x14ac:dyDescent="0.25">
      <c r="B61" s="385" t="s">
        <v>288</v>
      </c>
      <c r="C61" s="386"/>
      <c r="D61" s="386"/>
      <c r="E61" s="386"/>
      <c r="F61" s="386"/>
      <c r="G61" s="386"/>
      <c r="H61" s="386"/>
      <c r="I61" s="386"/>
      <c r="J61" s="386"/>
      <c r="K61" s="387"/>
    </row>
    <row r="62" spans="2:14" ht="30" x14ac:dyDescent="0.25">
      <c r="B62" s="403" t="s">
        <v>23</v>
      </c>
      <c r="C62" s="404"/>
      <c r="D62" s="404"/>
      <c r="E62" s="404"/>
      <c r="F62" s="404"/>
      <c r="G62" s="404"/>
      <c r="H62" s="404"/>
      <c r="I62" s="404"/>
      <c r="J62" s="404"/>
      <c r="K62" s="405"/>
    </row>
    <row r="63" spans="2:14" ht="102" customHeight="1" x14ac:dyDescent="0.25">
      <c r="B63" s="385" t="s">
        <v>290</v>
      </c>
      <c r="C63" s="386"/>
      <c r="D63" s="386"/>
      <c r="E63" s="386"/>
      <c r="F63" s="386"/>
      <c r="G63" s="386"/>
      <c r="H63" s="386"/>
      <c r="I63" s="386"/>
      <c r="J63" s="386"/>
      <c r="K63" s="387"/>
    </row>
    <row r="64" spans="2:14" ht="26.25" customHeight="1" x14ac:dyDescent="0.25">
      <c r="B64" s="391" t="s">
        <v>24</v>
      </c>
      <c r="C64" s="392"/>
      <c r="D64" s="392"/>
      <c r="E64" s="392"/>
      <c r="F64" s="392"/>
      <c r="G64" s="392"/>
      <c r="H64" s="392"/>
      <c r="I64" s="392"/>
      <c r="J64" s="392"/>
      <c r="K64" s="393"/>
    </row>
    <row r="65" spans="2:11" ht="335.25" customHeight="1" x14ac:dyDescent="0.25">
      <c r="B65" s="385" t="s">
        <v>291</v>
      </c>
      <c r="C65" s="386"/>
      <c r="D65" s="386"/>
      <c r="E65" s="386"/>
      <c r="F65" s="386"/>
      <c r="G65" s="386"/>
      <c r="H65" s="386"/>
      <c r="I65" s="386"/>
      <c r="J65" s="386"/>
      <c r="K65" s="387"/>
    </row>
    <row r="66" spans="2:11" ht="30" customHeight="1" x14ac:dyDescent="0.25">
      <c r="B66" s="391" t="s">
        <v>25</v>
      </c>
      <c r="C66" s="392"/>
      <c r="D66" s="392"/>
      <c r="E66" s="392"/>
      <c r="F66" s="392"/>
      <c r="G66" s="392"/>
      <c r="H66" s="392"/>
      <c r="I66" s="392"/>
      <c r="J66" s="392"/>
      <c r="K66" s="393"/>
    </row>
    <row r="67" spans="2:11" ht="75" customHeight="1" x14ac:dyDescent="0.25">
      <c r="B67" s="385" t="s">
        <v>211</v>
      </c>
      <c r="C67" s="386"/>
      <c r="D67" s="386"/>
      <c r="E67" s="386"/>
      <c r="F67" s="386"/>
      <c r="G67" s="386"/>
      <c r="H67" s="386"/>
      <c r="I67" s="386"/>
      <c r="J67" s="386"/>
      <c r="K67" s="387"/>
    </row>
    <row r="68" spans="2:11" ht="30" x14ac:dyDescent="0.25">
      <c r="B68" s="391" t="s">
        <v>26</v>
      </c>
      <c r="C68" s="392"/>
      <c r="D68" s="392"/>
      <c r="E68" s="392"/>
      <c r="F68" s="392"/>
      <c r="G68" s="392"/>
      <c r="H68" s="392"/>
      <c r="I68" s="392"/>
      <c r="J68" s="392"/>
      <c r="K68" s="393"/>
    </row>
    <row r="69" spans="2:11" ht="72.75" customHeight="1" x14ac:dyDescent="0.25">
      <c r="B69" s="385" t="s">
        <v>212</v>
      </c>
      <c r="C69" s="386"/>
      <c r="D69" s="386"/>
      <c r="E69" s="386"/>
      <c r="F69" s="386"/>
      <c r="G69" s="386"/>
      <c r="H69" s="386"/>
      <c r="I69" s="386"/>
      <c r="J69" s="386"/>
      <c r="K69" s="387"/>
    </row>
    <row r="70" spans="2:11" ht="27.75" customHeight="1" x14ac:dyDescent="0.25">
      <c r="B70" s="391" t="s">
        <v>27</v>
      </c>
      <c r="C70" s="392"/>
      <c r="D70" s="392"/>
      <c r="E70" s="392"/>
      <c r="F70" s="392"/>
      <c r="G70" s="392"/>
      <c r="H70" s="392"/>
      <c r="I70" s="392"/>
      <c r="J70" s="392"/>
      <c r="K70" s="393"/>
    </row>
    <row r="71" spans="2:11" ht="191.25" customHeight="1" x14ac:dyDescent="0.25">
      <c r="B71" s="385" t="s">
        <v>213</v>
      </c>
      <c r="C71" s="386"/>
      <c r="D71" s="386"/>
      <c r="E71" s="386"/>
      <c r="F71" s="386"/>
      <c r="G71" s="386"/>
      <c r="H71" s="386"/>
      <c r="I71" s="386"/>
      <c r="J71" s="386"/>
      <c r="K71" s="387"/>
    </row>
    <row r="72" spans="2:11" ht="30" x14ac:dyDescent="0.25">
      <c r="B72" s="391" t="s">
        <v>28</v>
      </c>
      <c r="C72" s="392"/>
      <c r="D72" s="392"/>
      <c r="E72" s="392"/>
      <c r="F72" s="392"/>
      <c r="G72" s="392"/>
      <c r="H72" s="392"/>
      <c r="I72" s="392"/>
      <c r="J72" s="392"/>
      <c r="K72" s="393"/>
    </row>
    <row r="73" spans="2:11" ht="162.75" customHeight="1" x14ac:dyDescent="0.25">
      <c r="B73" s="385" t="s">
        <v>214</v>
      </c>
      <c r="C73" s="386"/>
      <c r="D73" s="386"/>
      <c r="E73" s="386"/>
      <c r="F73" s="386"/>
      <c r="G73" s="386"/>
      <c r="H73" s="386"/>
      <c r="I73" s="386"/>
      <c r="J73" s="386"/>
      <c r="K73" s="387"/>
    </row>
    <row r="74" spans="2:11" ht="30" x14ac:dyDescent="0.25">
      <c r="B74" s="406" t="s">
        <v>29</v>
      </c>
      <c r="C74" s="407"/>
      <c r="D74" s="407"/>
      <c r="E74" s="407"/>
      <c r="F74" s="407"/>
      <c r="G74" s="407"/>
      <c r="H74" s="407"/>
      <c r="I74" s="407"/>
      <c r="J74" s="407"/>
      <c r="K74" s="408"/>
    </row>
    <row r="75" spans="2:11" ht="30" x14ac:dyDescent="0.25">
      <c r="B75" s="388" t="s">
        <v>30</v>
      </c>
      <c r="C75" s="389"/>
      <c r="D75" s="389"/>
      <c r="E75" s="389"/>
      <c r="F75" s="389"/>
      <c r="G75" s="389"/>
      <c r="H75" s="389"/>
      <c r="I75" s="389"/>
      <c r="J75" s="389"/>
      <c r="K75" s="390"/>
    </row>
    <row r="76" spans="2:11" ht="153.75" customHeight="1" x14ac:dyDescent="0.25">
      <c r="B76" s="385" t="s">
        <v>591</v>
      </c>
      <c r="C76" s="386"/>
      <c r="D76" s="386"/>
      <c r="E76" s="386"/>
      <c r="F76" s="386"/>
      <c r="G76" s="386"/>
      <c r="H76" s="386"/>
      <c r="I76" s="386"/>
      <c r="J76" s="386"/>
      <c r="K76" s="387"/>
    </row>
    <row r="77" spans="2:11" ht="30" x14ac:dyDescent="0.25">
      <c r="B77" s="391" t="s">
        <v>31</v>
      </c>
      <c r="C77" s="392"/>
      <c r="D77" s="392"/>
      <c r="E77" s="392"/>
      <c r="F77" s="392"/>
      <c r="G77" s="392"/>
      <c r="H77" s="392"/>
      <c r="I77" s="392"/>
      <c r="J77" s="392"/>
      <c r="K77" s="393"/>
    </row>
    <row r="78" spans="2:11" ht="66" customHeight="1" x14ac:dyDescent="0.25">
      <c r="B78" s="409" t="s">
        <v>292</v>
      </c>
      <c r="C78" s="410"/>
      <c r="D78" s="410"/>
      <c r="E78" s="410"/>
      <c r="F78" s="410"/>
      <c r="G78" s="410"/>
      <c r="H78" s="410"/>
      <c r="I78" s="410"/>
      <c r="J78" s="410"/>
      <c r="K78" s="411"/>
    </row>
    <row r="79" spans="2:11" ht="27.75" customHeight="1" x14ac:dyDescent="0.25">
      <c r="B79" s="391" t="s">
        <v>32</v>
      </c>
      <c r="C79" s="392"/>
      <c r="D79" s="392"/>
      <c r="E79" s="392"/>
      <c r="F79" s="392"/>
      <c r="G79" s="392"/>
      <c r="H79" s="392"/>
      <c r="I79" s="392"/>
      <c r="J79" s="392"/>
      <c r="K79" s="393"/>
    </row>
    <row r="80" spans="2:11" ht="129.75" customHeight="1" x14ac:dyDescent="0.25">
      <c r="B80" s="385" t="s">
        <v>215</v>
      </c>
      <c r="C80" s="386"/>
      <c r="D80" s="386"/>
      <c r="E80" s="386"/>
      <c r="F80" s="386"/>
      <c r="G80" s="386"/>
      <c r="H80" s="386"/>
      <c r="I80" s="386"/>
      <c r="J80" s="386"/>
      <c r="K80" s="387"/>
    </row>
    <row r="81" spans="2:14" ht="30" customHeight="1" x14ac:dyDescent="0.25">
      <c r="B81" s="406" t="s">
        <v>33</v>
      </c>
      <c r="C81" s="407"/>
      <c r="D81" s="407"/>
      <c r="E81" s="407"/>
      <c r="F81" s="407"/>
      <c r="G81" s="407"/>
      <c r="H81" s="407"/>
      <c r="I81" s="407"/>
      <c r="J81" s="407"/>
      <c r="K81" s="408"/>
    </row>
    <row r="82" spans="2:14" ht="247.5" customHeight="1" x14ac:dyDescent="0.25">
      <c r="B82" s="412" t="s">
        <v>293</v>
      </c>
      <c r="C82" s="413"/>
      <c r="D82" s="413"/>
      <c r="E82" s="413"/>
      <c r="F82" s="413"/>
      <c r="G82" s="413"/>
      <c r="H82" s="413"/>
      <c r="I82" s="413"/>
      <c r="J82" s="413"/>
      <c r="K82" s="414"/>
    </row>
    <row r="83" spans="2:14" ht="30" x14ac:dyDescent="0.25">
      <c r="B83" s="406" t="s">
        <v>34</v>
      </c>
      <c r="C83" s="407"/>
      <c r="D83" s="407"/>
      <c r="E83" s="407"/>
      <c r="F83" s="407"/>
      <c r="G83" s="407"/>
      <c r="H83" s="407"/>
      <c r="I83" s="407"/>
      <c r="J83" s="407"/>
      <c r="K83" s="408"/>
    </row>
    <row r="84" spans="2:14" ht="36.75" customHeight="1" x14ac:dyDescent="0.25">
      <c r="B84" s="385" t="s">
        <v>216</v>
      </c>
      <c r="C84" s="386"/>
      <c r="D84" s="386"/>
      <c r="E84" s="386"/>
      <c r="F84" s="386"/>
      <c r="G84" s="386"/>
      <c r="H84" s="386"/>
      <c r="I84" s="386"/>
      <c r="J84" s="386"/>
      <c r="K84" s="387"/>
      <c r="L84" s="62"/>
    </row>
    <row r="85" spans="2:14" ht="30" x14ac:dyDescent="0.25">
      <c r="B85" s="406" t="s">
        <v>35</v>
      </c>
      <c r="C85" s="407"/>
      <c r="D85" s="407"/>
      <c r="E85" s="407"/>
      <c r="F85" s="407"/>
      <c r="G85" s="407"/>
      <c r="H85" s="407"/>
      <c r="I85" s="407"/>
      <c r="J85" s="407"/>
      <c r="K85" s="408"/>
    </row>
    <row r="86" spans="2:14" ht="104.25" customHeight="1" x14ac:dyDescent="0.3">
      <c r="B86" s="419" t="s">
        <v>326</v>
      </c>
      <c r="C86" s="420"/>
      <c r="D86" s="420"/>
      <c r="E86" s="420"/>
      <c r="F86" s="420"/>
      <c r="G86" s="420"/>
      <c r="H86" s="420"/>
      <c r="I86" s="420"/>
      <c r="J86" s="420"/>
      <c r="K86" s="421"/>
      <c r="L86" s="61"/>
      <c r="M86" s="57"/>
      <c r="N86" s="57"/>
    </row>
    <row r="87" spans="2:14" ht="24.75" customHeight="1" thickBot="1" x14ac:dyDescent="0.35">
      <c r="B87" s="422" t="s">
        <v>582</v>
      </c>
      <c r="C87" s="423"/>
      <c r="D87" s="423"/>
      <c r="E87" s="423"/>
      <c r="F87" s="423"/>
      <c r="G87" s="423"/>
      <c r="H87" s="423"/>
      <c r="I87" s="423"/>
      <c r="J87" s="423"/>
      <c r="K87" s="424"/>
      <c r="L87" s="61"/>
      <c r="M87" s="57"/>
      <c r="N87" s="57"/>
    </row>
    <row r="88" spans="2:14" ht="34.5" x14ac:dyDescent="0.25">
      <c r="B88" s="63"/>
      <c r="C88" s="58"/>
      <c r="D88" s="58"/>
      <c r="E88" s="58"/>
      <c r="F88" s="58"/>
      <c r="G88" s="59"/>
      <c r="H88" s="59"/>
      <c r="I88" s="60"/>
      <c r="J88" s="418"/>
      <c r="K88" s="418"/>
    </row>
  </sheetData>
  <sheetProtection algorithmName="SHA-512" hashValue="80W+Mr2Xhw+NaFV/Z9QuMeCiQaBSVcH4JkHckgl5w/t73M/pi3BsVhsPmRd3m/dr6dY7ANe89bJ6NjcwSsebFg==" saltValue="KYqa3tPj0V+oiFT6U6WRqw==" spinCount="100000" sheet="1" objects="1" scenarios="1"/>
  <mergeCells count="118">
    <mergeCell ref="J88:K88"/>
    <mergeCell ref="B86:K86"/>
    <mergeCell ref="B87:K87"/>
    <mergeCell ref="B51:I51"/>
    <mergeCell ref="C5:I5"/>
    <mergeCell ref="C6:I6"/>
    <mergeCell ref="J4:K8"/>
    <mergeCell ref="E26:G26"/>
    <mergeCell ref="B47:C48"/>
    <mergeCell ref="C4:I4"/>
    <mergeCell ref="C7:I7"/>
    <mergeCell ref="C8:I8"/>
    <mergeCell ref="E32:G32"/>
    <mergeCell ref="E33:G33"/>
    <mergeCell ref="E34:G34"/>
    <mergeCell ref="B20:K21"/>
    <mergeCell ref="B40:G40"/>
    <mergeCell ref="B39:D39"/>
    <mergeCell ref="I40:K40"/>
    <mergeCell ref="E39:G39"/>
    <mergeCell ref="B36:D36"/>
    <mergeCell ref="B37:D37"/>
    <mergeCell ref="B38:D38"/>
    <mergeCell ref="E38:G38"/>
    <mergeCell ref="E36:G36"/>
    <mergeCell ref="E37:G37"/>
    <mergeCell ref="B85:K85"/>
    <mergeCell ref="B78:K78"/>
    <mergeCell ref="B80:K80"/>
    <mergeCell ref="B81:K81"/>
    <mergeCell ref="B82:K82"/>
    <mergeCell ref="B83:K83"/>
    <mergeCell ref="B84:K84"/>
    <mergeCell ref="B79:K79"/>
    <mergeCell ref="B75:K75"/>
    <mergeCell ref="B76:K76"/>
    <mergeCell ref="B77:K77"/>
    <mergeCell ref="B65:K65"/>
    <mergeCell ref="B66:K66"/>
    <mergeCell ref="B67:K67"/>
    <mergeCell ref="B68:K68"/>
    <mergeCell ref="B71:K71"/>
    <mergeCell ref="B72:K72"/>
    <mergeCell ref="B73:K73"/>
    <mergeCell ref="B74:K74"/>
    <mergeCell ref="B70:K70"/>
    <mergeCell ref="E48:G48"/>
    <mergeCell ref="H48:K48"/>
    <mergeCell ref="B50:F50"/>
    <mergeCell ref="B69:K69"/>
    <mergeCell ref="B58:K58"/>
    <mergeCell ref="B59:K59"/>
    <mergeCell ref="B60:K60"/>
    <mergeCell ref="B61:K61"/>
    <mergeCell ref="B63:K63"/>
    <mergeCell ref="B64:K64"/>
    <mergeCell ref="B53:K54"/>
    <mergeCell ref="B55:K55"/>
    <mergeCell ref="B56:K56"/>
    <mergeCell ref="B57:K57"/>
    <mergeCell ref="B62:K62"/>
    <mergeCell ref="B35:D35"/>
    <mergeCell ref="B30:D30"/>
    <mergeCell ref="B31:D31"/>
    <mergeCell ref="B32:D32"/>
    <mergeCell ref="E30:G30"/>
    <mergeCell ref="E31:G31"/>
    <mergeCell ref="E35:G35"/>
    <mergeCell ref="B33:D33"/>
    <mergeCell ref="J51:K51"/>
    <mergeCell ref="B45:K45"/>
    <mergeCell ref="B46:K46"/>
    <mergeCell ref="G41:H41"/>
    <mergeCell ref="I41:K41"/>
    <mergeCell ref="G42:H42"/>
    <mergeCell ref="I42:K42"/>
    <mergeCell ref="G50:H50"/>
    <mergeCell ref="I50:K50"/>
    <mergeCell ref="I43:K43"/>
    <mergeCell ref="B41:B43"/>
    <mergeCell ref="C41:F43"/>
    <mergeCell ref="G43:H43"/>
    <mergeCell ref="D47:D48"/>
    <mergeCell ref="E47:G47"/>
    <mergeCell ref="H47:K47"/>
    <mergeCell ref="E22:G22"/>
    <mergeCell ref="E23:G23"/>
    <mergeCell ref="E24:G24"/>
    <mergeCell ref="E25:G25"/>
    <mergeCell ref="E27:G27"/>
    <mergeCell ref="E28:G28"/>
    <mergeCell ref="E19:K19"/>
    <mergeCell ref="B28:D28"/>
    <mergeCell ref="B34:D34"/>
    <mergeCell ref="B12:K13"/>
    <mergeCell ref="L46:L50"/>
    <mergeCell ref="B17:K17"/>
    <mergeCell ref="B10:K10"/>
    <mergeCell ref="B27:D27"/>
    <mergeCell ref="B14:C14"/>
    <mergeCell ref="B15:C15"/>
    <mergeCell ref="B16:C16"/>
    <mergeCell ref="D14:E14"/>
    <mergeCell ref="D15:E15"/>
    <mergeCell ref="G14:K14"/>
    <mergeCell ref="D16:E16"/>
    <mergeCell ref="G15:K15"/>
    <mergeCell ref="G16:H16"/>
    <mergeCell ref="J16:K16"/>
    <mergeCell ref="B29:D29"/>
    <mergeCell ref="E29:G29"/>
    <mergeCell ref="B24:D24"/>
    <mergeCell ref="B25:D25"/>
    <mergeCell ref="B26:D26"/>
    <mergeCell ref="B18:K18"/>
    <mergeCell ref="B22:D22"/>
    <mergeCell ref="B23:D23"/>
    <mergeCell ref="B19:D19"/>
  </mergeCells>
  <conditionalFormatting sqref="D14:D16">
    <cfRule type="containsBlanks" dxfId="15" priority="9">
      <formula>LEN(TRIM(D14))=0</formula>
    </cfRule>
    <cfRule type="notContainsBlanks" dxfId="14" priority="10">
      <formula>LEN(TRIM(D14))&gt;0</formula>
    </cfRule>
  </conditionalFormatting>
  <conditionalFormatting sqref="D47">
    <cfRule type="containsBlanks" dxfId="13" priority="3">
      <formula>LEN(TRIM(D47))=0</formula>
    </cfRule>
    <cfRule type="notContainsBlanks" dxfId="12" priority="4">
      <formula>LEN(TRIM(D47))&gt;0</formula>
    </cfRule>
  </conditionalFormatting>
  <conditionalFormatting sqref="G14:G16">
    <cfRule type="containsBlanks" dxfId="11" priority="7">
      <formula>LEN(TRIM(G14))=0</formula>
    </cfRule>
    <cfRule type="notContainsBlanks" dxfId="10" priority="8">
      <formula>LEN(TRIM(G14))&gt;0</formula>
    </cfRule>
  </conditionalFormatting>
  <conditionalFormatting sqref="H47:H48">
    <cfRule type="containsBlanks" dxfId="9" priority="1">
      <formula>LEN(TRIM(H47))=0</formula>
    </cfRule>
    <cfRule type="notContainsBlanks" dxfId="8" priority="2">
      <formula>LEN(TRIM(H47))&gt;0</formula>
    </cfRule>
  </conditionalFormatting>
  <conditionalFormatting sqref="I41:I42">
    <cfRule type="containsText" dxfId="7" priority="5" operator="containsText" text="FALSO">
      <formula>NOT(ISERROR(SEARCH("FALSO",I41)))</formula>
    </cfRule>
    <cfRule type="containsErrors" dxfId="6" priority="6">
      <formula>ISERROR(I41)</formula>
    </cfRule>
  </conditionalFormatting>
  <conditionalFormatting sqref="J16">
    <cfRule type="containsBlanks" dxfId="5" priority="13">
      <formula>LEN(TRIM(J16))=0</formula>
    </cfRule>
    <cfRule type="notContainsBlanks" dxfId="4" priority="14">
      <formula>LEN(TRIM(J16))&gt;0</formula>
    </cfRule>
  </conditionalFormatting>
  <conditionalFormatting sqref="J23:K39">
    <cfRule type="containsText" dxfId="3" priority="59" operator="containsText" text="FALSO">
      <formula>NOT(ISERROR(SEARCH("FALSO",J23)))</formula>
    </cfRule>
    <cfRule type="containsErrors" dxfId="2" priority="60">
      <formula>ISERROR(J23)</formula>
    </cfRule>
  </conditionalFormatting>
  <dataValidations xWindow="455" yWindow="469" count="8">
    <dataValidation allowBlank="1" showInputMessage="1" showErrorMessage="1" promptTitle="Recuerde" prompt="En este campo debe ingresar el nombre de la empresa a la que será expedida la factura de los servicios" sqref="D14:D15" xr:uid="{F57C2F0B-6492-4DD5-93E7-BC2547A58F1B}"/>
    <dataValidation allowBlank="1" showInputMessage="1" showErrorMessage="1" promptTitle="Importante" prompt="Por favor ingresar el nombre de la persona que esta diligenciando este formulario" sqref="D47" xr:uid="{43128D84-5381-4329-9654-7F537B1F3F7E}"/>
    <dataValidation allowBlank="1" showInputMessage="1" showErrorMessage="1" promptTitle="Tenga en cuenta" prompt="El correo suministrado en este campo, será a donde se envien las comunicaciones sobre el alquiler de los servicios" sqref="J49" xr:uid="{D56F7070-378F-4A78-9539-A19832B5B0D5}"/>
    <dataValidation type="list" allowBlank="1" showInputMessage="1" showErrorMessage="1" sqref="I23:I39" xr:uid="{C529DC3D-87BD-4D1D-955F-50160AE60CCD}">
      <formula1>INDIRECT($E$19)</formula1>
    </dataValidation>
    <dataValidation allowBlank="1" showInputMessage="1" showErrorMessage="1" promptTitle="Recuerde" prompt="En este espacio puede incluir información adicional sobre el servicio" sqref="E23:E25 E28:E39" xr:uid="{BDC789FE-C6B6-4A71-A3DB-617CA95EE8FF}"/>
    <dataValidation type="list" allowBlank="1" showInputMessage="1" showErrorMessage="1" sqref="B23:D39" xr:uid="{DA7F5881-33F3-4A4E-BAF1-78BAEA7DCF61}">
      <formula1>listadeservicios</formula1>
    </dataValidation>
    <dataValidation type="whole" allowBlank="1" showInputMessage="1" showErrorMessage="1" promptTitle="IMPORTANTE" prompt="Diligencie la cantidad en valor númerico _x000a_" sqref="H23:H39" xr:uid="{55BFFBBC-17A0-46FC-86B6-B182C4013B3B}">
      <formula1>0</formula1>
      <formula2>1000</formula2>
    </dataValidation>
    <dataValidation type="list" allowBlank="1" showInputMessage="1" showErrorMessage="1" sqref="E19:K19" xr:uid="{0E7C29F8-D333-4966-A13F-81EC33B90F69}">
      <formula1>FERIAS</formula1>
    </dataValidation>
  </dataValidations>
  <hyperlinks>
    <hyperlink ref="C5" r:id="rId1" xr:uid="{47EC053C-A4AF-4F13-87F8-6A846B025306}"/>
  </hyperlinks>
  <printOptions horizontalCentered="1" verticalCentered="1"/>
  <pageMargins left="0.19685039370078741" right="0.19685039370078741" top="0.19685039370078741" bottom="0.19685039370078741" header="0.19685039370078741" footer="0.19685039370078741"/>
  <pageSetup scale="26" fitToHeight="0" orientation="portrait" r:id="rId2"/>
  <rowBreaks count="1" manualBreakCount="1">
    <brk id="52" min="1" max="10" man="1"/>
  </rowBreaks>
  <drawing r:id="rId3"/>
  <legacyDrawing r:id="rId4"/>
  <mc:AlternateContent xmlns:mc="http://schemas.openxmlformats.org/markup-compatibility/2006">
    <mc:Choice Requires="x14">
      <controls>
        <mc:AlternateContent xmlns:mc="http://schemas.openxmlformats.org/markup-compatibility/2006">
          <mc:Choice Requires="x14">
            <control shapeId="10242" r:id="rId5" name="Option Button 2">
              <controlPr defaultSize="0" autoFill="0" autoLine="0" autoPict="0" altText="FERIAS DE 4 A 6 DIAS">
                <anchor moveWithCells="1">
                  <from>
                    <xdr:col>4</xdr:col>
                    <xdr:colOff>0</xdr:colOff>
                    <xdr:row>19</xdr:row>
                    <xdr:rowOff>0</xdr:rowOff>
                  </from>
                  <to>
                    <xdr:col>5</xdr:col>
                    <xdr:colOff>95250</xdr:colOff>
                    <xdr:row>19</xdr:row>
                    <xdr:rowOff>0</xdr:rowOff>
                  </to>
                </anchor>
              </controlPr>
            </control>
          </mc:Choice>
        </mc:AlternateContent>
        <mc:AlternateContent xmlns:mc="http://schemas.openxmlformats.org/markup-compatibility/2006">
          <mc:Choice Requires="x14">
            <control shapeId="10259" r:id="rId6" name="Option Button 19">
              <controlPr defaultSize="0" autoFill="0" autoLine="0" autoPict="0" altText="FERIAS DE 4 A 6 DIAS">
                <anchor moveWithCells="1">
                  <from>
                    <xdr:col>4</xdr:col>
                    <xdr:colOff>0</xdr:colOff>
                    <xdr:row>19</xdr:row>
                    <xdr:rowOff>0</xdr:rowOff>
                  </from>
                  <to>
                    <xdr:col>5</xdr:col>
                    <xdr:colOff>95250</xdr:colOff>
                    <xdr:row>19</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CD991-86EC-44A8-84EC-42FDF9481BDE}">
  <sheetPr codeName="Hoja2">
    <pageSetUpPr fitToPage="1"/>
  </sheetPr>
  <dimension ref="A1:AR273"/>
  <sheetViews>
    <sheetView topLeftCell="A141" zoomScaleNormal="100" workbookViewId="0">
      <selection activeCell="C92" sqref="C92:E92"/>
    </sheetView>
  </sheetViews>
  <sheetFormatPr baseColWidth="10" defaultColWidth="11.42578125" defaultRowHeight="15" x14ac:dyDescent="0.25"/>
  <cols>
    <col min="1" max="1" width="4.5703125" style="5" customWidth="1"/>
    <col min="2" max="2" width="13.28515625" style="6" customWidth="1"/>
    <col min="3" max="3" width="100.140625" style="5" customWidth="1"/>
    <col min="4" max="4" width="16.140625" style="5" customWidth="1"/>
    <col min="5" max="5" width="15" style="5" customWidth="1"/>
    <col min="6" max="6" width="14.140625" style="5" customWidth="1"/>
    <col min="7" max="7" width="18.28515625" style="7" customWidth="1"/>
    <col min="8" max="8" width="3" style="5" customWidth="1"/>
    <col min="9" max="9" width="12.85546875" style="8" customWidth="1"/>
    <col min="10" max="10" width="6.140625" style="8" customWidth="1"/>
    <col min="11" max="11" width="3.7109375" style="8" bestFit="1" customWidth="1"/>
    <col min="12" max="13" width="4.7109375" style="8" bestFit="1" customWidth="1"/>
    <col min="14" max="16384" width="11.42578125" style="8"/>
  </cols>
  <sheetData>
    <row r="1" spans="1:8" ht="16.5" customHeight="1" thickBot="1" x14ac:dyDescent="0.3"/>
    <row r="2" spans="1:8" ht="25.5" customHeight="1" x14ac:dyDescent="0.25">
      <c r="A2" s="89"/>
      <c r="B2" s="90"/>
      <c r="C2" s="675" t="s">
        <v>36</v>
      </c>
      <c r="D2" s="675"/>
      <c r="E2" s="91"/>
      <c r="F2" s="677"/>
      <c r="G2" s="678"/>
    </row>
    <row r="3" spans="1:8" ht="87.75" customHeight="1" thickBot="1" x14ac:dyDescent="0.3">
      <c r="A3" s="92"/>
      <c r="B3" s="93"/>
      <c r="C3" s="676"/>
      <c r="D3" s="676"/>
      <c r="E3" s="94"/>
      <c r="F3" s="679"/>
      <c r="G3" s="680"/>
    </row>
    <row r="4" spans="1:8" ht="6.75" customHeight="1" thickBot="1" x14ac:dyDescent="0.3">
      <c r="A4" s="1"/>
      <c r="B4" s="1"/>
      <c r="C4" s="1"/>
      <c r="D4" s="1"/>
      <c r="E4" s="1"/>
      <c r="F4" s="1"/>
      <c r="G4" s="1"/>
    </row>
    <row r="5" spans="1:8" ht="34.5" customHeight="1" thickBot="1" x14ac:dyDescent="0.3">
      <c r="A5" s="681" t="s">
        <v>217</v>
      </c>
      <c r="B5" s="682"/>
      <c r="C5" s="682"/>
      <c r="D5" s="682"/>
      <c r="E5" s="682"/>
      <c r="F5" s="682"/>
      <c r="G5" s="683"/>
    </row>
    <row r="6" spans="1:8" ht="6.75" customHeight="1" thickBot="1" x14ac:dyDescent="0.3">
      <c r="A6" s="1"/>
      <c r="B6" s="1"/>
      <c r="C6" s="1"/>
      <c r="D6" s="1"/>
      <c r="E6" s="1"/>
      <c r="F6" s="1"/>
      <c r="G6" s="1"/>
    </row>
    <row r="7" spans="1:8" s="96" customFormat="1" ht="19.5" thickBot="1" x14ac:dyDescent="0.35">
      <c r="A7" s="684" t="s">
        <v>37</v>
      </c>
      <c r="B7" s="685"/>
      <c r="C7" s="685"/>
      <c r="D7" s="685"/>
      <c r="E7" s="685"/>
      <c r="F7" s="685"/>
      <c r="G7" s="686"/>
      <c r="H7" s="95"/>
    </row>
    <row r="8" spans="1:8" ht="7.5" customHeight="1" thickBot="1" x14ac:dyDescent="0.3">
      <c r="A8" s="2"/>
      <c r="B8" s="2"/>
      <c r="C8" s="2"/>
      <c r="D8" s="2"/>
      <c r="E8" s="3"/>
      <c r="F8" s="3"/>
      <c r="G8" s="3"/>
    </row>
    <row r="9" spans="1:8" s="190" customFormat="1" ht="23.25" customHeight="1" thickBot="1" x14ac:dyDescent="0.3">
      <c r="A9" s="559" t="s">
        <v>38</v>
      </c>
      <c r="B9" s="560"/>
      <c r="C9" s="560"/>
      <c r="D9" s="560"/>
      <c r="E9" s="560"/>
      <c r="F9" s="560"/>
      <c r="G9" s="561"/>
      <c r="H9" s="189"/>
    </row>
    <row r="10" spans="1:8" ht="38.25" customHeight="1" thickBot="1" x14ac:dyDescent="0.3">
      <c r="A10" s="687" t="s">
        <v>583</v>
      </c>
      <c r="B10" s="688"/>
      <c r="C10" s="688"/>
      <c r="D10" s="688"/>
      <c r="E10" s="688"/>
      <c r="F10" s="688"/>
      <c r="G10" s="689"/>
    </row>
    <row r="11" spans="1:8" s="100" customFormat="1" ht="17.25" customHeight="1" thickBot="1" x14ac:dyDescent="0.3">
      <c r="A11" s="627" t="s">
        <v>39</v>
      </c>
      <c r="B11" s="97" t="s">
        <v>40</v>
      </c>
      <c r="C11" s="696" t="s">
        <v>41</v>
      </c>
      <c r="D11" s="697"/>
      <c r="E11" s="98" t="s">
        <v>118</v>
      </c>
      <c r="F11" s="98" t="s">
        <v>119</v>
      </c>
      <c r="G11" s="98" t="s">
        <v>329</v>
      </c>
      <c r="H11" s="99"/>
    </row>
    <row r="12" spans="1:8" ht="18.75" customHeight="1" x14ac:dyDescent="0.25">
      <c r="A12" s="694"/>
      <c r="B12" s="101">
        <v>3070101</v>
      </c>
      <c r="C12" s="698" t="s">
        <v>191</v>
      </c>
      <c r="D12" s="699"/>
      <c r="E12" s="264">
        <f>'TARIFA SIN IVA MODIFICABLE '!D2*0.19+'TARIFA SIN IVA MODIFICABLE '!D2</f>
        <v>252875</v>
      </c>
      <c r="F12" s="259">
        <f>'TARIFA SIN IVA MODIFICABLE '!E2*0.19+'TARIFA SIN IVA MODIFICABLE '!E2</f>
        <v>506107</v>
      </c>
      <c r="G12" s="266">
        <f>'TARIFA SIN IVA MODIFICABLE '!F2*0.19+'TARIFA SIN IVA MODIFICABLE '!F2</f>
        <v>653072</v>
      </c>
    </row>
    <row r="13" spans="1:8" ht="18.75" customHeight="1" x14ac:dyDescent="0.25">
      <c r="A13" s="694"/>
      <c r="B13" s="101">
        <v>3070108</v>
      </c>
      <c r="C13" s="701" t="s">
        <v>593</v>
      </c>
      <c r="D13" s="702"/>
      <c r="E13" s="261">
        <f>'TARIFA SIN IVA MODIFICABLE '!D3*0.19+'TARIFA SIN IVA MODIFICABLE '!D3</f>
        <v>309043</v>
      </c>
      <c r="F13" s="262">
        <f>'TARIFA SIN IVA MODIFICABLE '!E3*0.19+'TARIFA SIN IVA MODIFICABLE '!E3</f>
        <v>620942</v>
      </c>
      <c r="G13" s="263">
        <f>'TARIFA SIN IVA MODIFICABLE '!F3*0.19+'TARIFA SIN IVA MODIFICABLE '!F3</f>
        <v>966518</v>
      </c>
    </row>
    <row r="14" spans="1:8" ht="18.75" customHeight="1" x14ac:dyDescent="0.25">
      <c r="A14" s="694"/>
      <c r="B14" s="101">
        <v>3070102</v>
      </c>
      <c r="C14" s="690" t="s">
        <v>594</v>
      </c>
      <c r="D14" s="700"/>
      <c r="E14" s="264">
        <f>'TARIFA SIN IVA MODIFICABLE '!D4*0.19+'TARIFA SIN IVA MODIFICABLE '!D4</f>
        <v>372232</v>
      </c>
      <c r="F14" s="265">
        <f>'TARIFA SIN IVA MODIFICABLE '!E4*0.19+'TARIFA SIN IVA MODIFICABLE '!E4</f>
        <v>744345</v>
      </c>
      <c r="G14" s="266">
        <f>'TARIFA SIN IVA MODIFICABLE '!F4*0.19+'TARIFA SIN IVA MODIFICABLE '!F4</f>
        <v>1288651</v>
      </c>
    </row>
    <row r="15" spans="1:8" ht="18.75" customHeight="1" x14ac:dyDescent="0.25">
      <c r="A15" s="694"/>
      <c r="B15" s="101">
        <v>3070103</v>
      </c>
      <c r="C15" s="701" t="s">
        <v>322</v>
      </c>
      <c r="D15" s="702"/>
      <c r="E15" s="261">
        <f>'TARIFA SIN IVA MODIFICABLE '!D5*0.19+'TARIFA SIN IVA MODIFICABLE '!D5</f>
        <v>731136</v>
      </c>
      <c r="F15" s="262">
        <f>'TARIFA SIN IVA MODIFICABLE '!E5*0.19+'TARIFA SIN IVA MODIFICABLE '!E5</f>
        <v>1096585</v>
      </c>
      <c r="G15" s="263">
        <f>'TARIFA SIN IVA MODIFICABLE '!F5*0.19+'TARIFA SIN IVA MODIFICABLE '!F5</f>
        <v>1816892</v>
      </c>
    </row>
    <row r="16" spans="1:8" ht="18.75" customHeight="1" x14ac:dyDescent="0.25">
      <c r="A16" s="694"/>
      <c r="B16" s="101">
        <v>3070104</v>
      </c>
      <c r="C16" s="690" t="s">
        <v>497</v>
      </c>
      <c r="D16" s="700"/>
      <c r="E16" s="264">
        <f>'TARIFA SIN IVA MODIFICABLE '!D6*0.19+'TARIFA SIN IVA MODIFICABLE '!D6</f>
        <v>1376949</v>
      </c>
      <c r="F16" s="265">
        <f>'TARIFA SIN IVA MODIFICABLE '!E6*0.19+'TARIFA SIN IVA MODIFICABLE '!E6</f>
        <v>2065483</v>
      </c>
      <c r="G16" s="266">
        <f>'TARIFA SIN IVA MODIFICABLE '!F6*0.19+'TARIFA SIN IVA MODIFICABLE '!F6</f>
        <v>2976071</v>
      </c>
    </row>
    <row r="17" spans="1:13" ht="18.75" customHeight="1" x14ac:dyDescent="0.25">
      <c r="A17" s="694"/>
      <c r="B17" s="101">
        <v>3071373</v>
      </c>
      <c r="C17" s="701" t="s">
        <v>498</v>
      </c>
      <c r="D17" s="702"/>
      <c r="E17" s="261">
        <f>'TARIFA SIN IVA MODIFICABLE '!D7*0.19+'TARIFA SIN IVA MODIFICABLE '!D7</f>
        <v>2061080</v>
      </c>
      <c r="F17" s="262">
        <f>'TARIFA SIN IVA MODIFICABLE '!E7*0.19+'TARIFA SIN IVA MODIFICABLE '!E7</f>
        <v>3091739</v>
      </c>
      <c r="G17" s="263">
        <f>'TARIFA SIN IVA MODIFICABLE '!F7*0.19+'TARIFA SIN IVA MODIFICABLE '!F7</f>
        <v>4865315</v>
      </c>
    </row>
    <row r="18" spans="1:13" ht="18.75" customHeight="1" x14ac:dyDescent="0.25">
      <c r="A18" s="694"/>
      <c r="B18" s="101">
        <v>3070105</v>
      </c>
      <c r="C18" s="690" t="s">
        <v>499</v>
      </c>
      <c r="D18" s="700"/>
      <c r="E18" s="264">
        <f>'TARIFA SIN IVA MODIFICABLE '!D8*0.19+'TARIFA SIN IVA MODIFICABLE '!D8</f>
        <v>3014627</v>
      </c>
      <c r="F18" s="265">
        <f>'TARIFA SIN IVA MODIFICABLE '!E8*0.19+'TARIFA SIN IVA MODIFICABLE '!E8</f>
        <v>4521881</v>
      </c>
      <c r="G18" s="266">
        <f>'TARIFA SIN IVA MODIFICABLE '!F8*0.19+'TARIFA SIN IVA MODIFICABLE '!F8</f>
        <v>8469944</v>
      </c>
    </row>
    <row r="19" spans="1:13" ht="18.75" customHeight="1" x14ac:dyDescent="0.25">
      <c r="A19" s="694"/>
      <c r="B19" s="101">
        <v>3070106</v>
      </c>
      <c r="C19" s="701" t="s">
        <v>500</v>
      </c>
      <c r="D19" s="702"/>
      <c r="E19" s="261">
        <f>'TARIFA SIN IVA MODIFICABLE '!D9*0.19+'TARIFA SIN IVA MODIFICABLE '!D9</f>
        <v>4220335</v>
      </c>
      <c r="F19" s="262">
        <f>'TARIFA SIN IVA MODIFICABLE '!E9*0.19+'TARIFA SIN IVA MODIFICABLE '!E9</f>
        <v>6330562</v>
      </c>
      <c r="G19" s="263">
        <f>'TARIFA SIN IVA MODIFICABLE '!F9*0.19+'TARIFA SIN IVA MODIFICABLE '!F9</f>
        <v>9673034</v>
      </c>
    </row>
    <row r="20" spans="1:13" ht="18.75" customHeight="1" thickBot="1" x14ac:dyDescent="0.3">
      <c r="A20" s="694"/>
      <c r="B20" s="101">
        <v>3070107</v>
      </c>
      <c r="C20" s="183" t="s">
        <v>501</v>
      </c>
      <c r="D20" s="184"/>
      <c r="E20" s="264">
        <f>'TARIFA SIN IVA MODIFICABLE '!D10*0.19+'TARIFA SIN IVA MODIFICABLE '!D10</f>
        <v>5908469</v>
      </c>
      <c r="F20" s="265">
        <f>'TARIFA SIN IVA MODIFICABLE '!E10*0.19+'TARIFA SIN IVA MODIFICABLE '!E10</f>
        <v>8862763</v>
      </c>
      <c r="G20" s="266">
        <f>'TARIFA SIN IVA MODIFICABLE '!F10*0.19+'TARIFA SIN IVA MODIFICABLE '!F10</f>
        <v>13542200</v>
      </c>
    </row>
    <row r="21" spans="1:13" s="100" customFormat="1" ht="17.25" customHeight="1" thickBot="1" x14ac:dyDescent="0.3">
      <c r="A21" s="628"/>
      <c r="B21" s="97" t="s">
        <v>40</v>
      </c>
      <c r="C21" s="696" t="s">
        <v>41</v>
      </c>
      <c r="D21" s="697"/>
      <c r="E21" s="568" t="s">
        <v>218</v>
      </c>
      <c r="F21" s="569"/>
      <c r="G21" s="570"/>
      <c r="H21" s="99"/>
    </row>
    <row r="22" spans="1:13" ht="18.75" customHeight="1" x14ac:dyDescent="0.25">
      <c r="A22" s="628"/>
      <c r="B22" s="101">
        <v>3070402</v>
      </c>
      <c r="C22" s="690" t="s">
        <v>237</v>
      </c>
      <c r="D22" s="691"/>
      <c r="E22" s="501">
        <f>'TARIFA SIN IVA MODIFICABLE '!D11*0.19+'TARIFA SIN IVA MODIFICABLE '!D11</f>
        <v>93177</v>
      </c>
      <c r="F22" s="692"/>
      <c r="G22" s="693"/>
    </row>
    <row r="23" spans="1:13" ht="18.75" customHeight="1" x14ac:dyDescent="0.25">
      <c r="A23" s="628"/>
      <c r="B23" s="101">
        <v>3070405</v>
      </c>
      <c r="C23" s="701" t="s">
        <v>42</v>
      </c>
      <c r="D23" s="702"/>
      <c r="E23" s="575">
        <f>'TARIFA SIN IVA MODIFICABLE '!D12*0.19+'TARIFA SIN IVA MODIFICABLE '!D12</f>
        <v>87227</v>
      </c>
      <c r="F23" s="576"/>
      <c r="G23" s="577"/>
    </row>
    <row r="24" spans="1:13" ht="18.75" customHeight="1" thickBot="1" x14ac:dyDescent="0.3">
      <c r="A24" s="695"/>
      <c r="B24" s="101">
        <v>3070403</v>
      </c>
      <c r="C24" s="690" t="s">
        <v>330</v>
      </c>
      <c r="D24" s="700"/>
      <c r="E24" s="501">
        <f>'TARIFA SIN IVA MODIFICABLE '!D13*0.19+'TARIFA SIN IVA MODIFICABLE '!D13</f>
        <v>65450</v>
      </c>
      <c r="F24" s="692"/>
      <c r="G24" s="693"/>
      <c r="L24" s="10"/>
      <c r="M24" s="10"/>
    </row>
    <row r="25" spans="1:13" s="100" customFormat="1" ht="17.25" customHeight="1" thickBot="1" x14ac:dyDescent="0.3">
      <c r="A25" s="627" t="s">
        <v>219</v>
      </c>
      <c r="B25" s="97" t="s">
        <v>40</v>
      </c>
      <c r="C25" s="696" t="s">
        <v>41</v>
      </c>
      <c r="D25" s="697"/>
      <c r="E25" s="98" t="s">
        <v>118</v>
      </c>
      <c r="F25" s="98" t="s">
        <v>119</v>
      </c>
      <c r="G25" s="98" t="s">
        <v>329</v>
      </c>
      <c r="H25" s="99"/>
    </row>
    <row r="26" spans="1:13" ht="18.75" customHeight="1" x14ac:dyDescent="0.25">
      <c r="A26" s="628"/>
      <c r="B26" s="163">
        <v>3071345</v>
      </c>
      <c r="C26" s="698" t="s">
        <v>358</v>
      </c>
      <c r="D26" s="699"/>
      <c r="E26" s="258">
        <f>'TARIFA SIN IVA MODIFICABLE '!D14*0.19+'TARIFA SIN IVA MODIFICABLE '!D14</f>
        <v>222173</v>
      </c>
      <c r="F26" s="259">
        <f>'TARIFA SIN IVA MODIFICABLE '!E14*0.19+'TARIFA SIN IVA MODIFICABLE '!E14</f>
        <v>333200</v>
      </c>
      <c r="G26" s="260">
        <f>'TARIFA SIN IVA MODIFICABLE '!F14*0.19+'TARIFA SIN IVA MODIFICABLE '!F14</f>
        <v>345100</v>
      </c>
      <c r="I26" s="13"/>
    </row>
    <row r="27" spans="1:13" ht="18.75" customHeight="1" x14ac:dyDescent="0.25">
      <c r="A27" s="628"/>
      <c r="B27" s="101">
        <v>3070301</v>
      </c>
      <c r="C27" s="701" t="s">
        <v>43</v>
      </c>
      <c r="D27" s="702"/>
      <c r="E27" s="261">
        <f>'TARIFA SIN IVA MODIFICABLE '!D15*0.19+'TARIFA SIN IVA MODIFICABLE '!D15</f>
        <v>324632</v>
      </c>
      <c r="F27" s="262">
        <f>'TARIFA SIN IVA MODIFICABLE '!E15*0.19+'TARIFA SIN IVA MODIFICABLE '!E15</f>
        <v>440062</v>
      </c>
      <c r="G27" s="263">
        <f>'TARIFA SIN IVA MODIFICABLE '!F15*0.19+'TARIFA SIN IVA MODIFICABLE '!F15</f>
        <v>513485</v>
      </c>
    </row>
    <row r="28" spans="1:13" ht="18.75" customHeight="1" x14ac:dyDescent="0.25">
      <c r="A28" s="628"/>
      <c r="B28" s="101">
        <v>3070302</v>
      </c>
      <c r="C28" s="690" t="s">
        <v>44</v>
      </c>
      <c r="D28" s="700"/>
      <c r="E28" s="264">
        <f>'TARIFA SIN IVA MODIFICABLE '!D16*0.19+'TARIFA SIN IVA MODIFICABLE '!D16</f>
        <v>282387</v>
      </c>
      <c r="F28" s="265">
        <f>'TARIFA SIN IVA MODIFICABLE '!E16*0.19+'TARIFA SIN IVA MODIFICABLE '!E16</f>
        <v>423521</v>
      </c>
      <c r="G28" s="266">
        <f>'TARIFA SIN IVA MODIFICABLE '!F16*0.19+'TARIFA SIN IVA MODIFICABLE '!F16</f>
        <v>493969</v>
      </c>
    </row>
    <row r="29" spans="1:13" ht="18.75" customHeight="1" x14ac:dyDescent="0.25">
      <c r="A29" s="628"/>
      <c r="B29" s="101">
        <v>3070307</v>
      </c>
      <c r="C29" s="701" t="s">
        <v>45</v>
      </c>
      <c r="D29" s="702"/>
      <c r="E29" s="261">
        <f>'TARIFA SIN IVA MODIFICABLE '!D17*0.19+'TARIFA SIN IVA MODIFICABLE '!D17</f>
        <v>597261</v>
      </c>
      <c r="F29" s="262">
        <f>'TARIFA SIN IVA MODIFICABLE '!E17*0.19+'TARIFA SIN IVA MODIFICABLE '!E17</f>
        <v>895832</v>
      </c>
      <c r="G29" s="263">
        <f>'TARIFA SIN IVA MODIFICABLE '!F17*0.19+'TARIFA SIN IVA MODIFICABLE '!F17</f>
        <v>921774</v>
      </c>
      <c r="I29" s="11"/>
    </row>
    <row r="30" spans="1:13" ht="18.75" customHeight="1" x14ac:dyDescent="0.25">
      <c r="A30" s="628"/>
      <c r="B30" s="101">
        <v>3071341</v>
      </c>
      <c r="C30" s="690" t="s">
        <v>585</v>
      </c>
      <c r="D30" s="700"/>
      <c r="E30" s="703" t="s">
        <v>327</v>
      </c>
      <c r="F30" s="704"/>
      <c r="G30" s="705"/>
    </row>
    <row r="31" spans="1:13" ht="24" customHeight="1" thickBot="1" x14ac:dyDescent="0.3">
      <c r="A31" s="628"/>
      <c r="B31" s="706" t="s">
        <v>584</v>
      </c>
      <c r="C31" s="707"/>
      <c r="D31" s="707"/>
      <c r="E31" s="707"/>
      <c r="F31" s="707"/>
      <c r="G31" s="708"/>
      <c r="I31" s="12"/>
    </row>
    <row r="32" spans="1:13" s="100" customFormat="1" ht="17.25" customHeight="1" thickBot="1" x14ac:dyDescent="0.3">
      <c r="A32" s="198"/>
      <c r="B32" s="97" t="s">
        <v>40</v>
      </c>
      <c r="C32" s="102" t="s">
        <v>41</v>
      </c>
      <c r="D32" s="568" t="s">
        <v>47</v>
      </c>
      <c r="E32" s="569"/>
      <c r="F32" s="569"/>
      <c r="G32" s="570"/>
      <c r="H32" s="99"/>
      <c r="I32" s="103"/>
    </row>
    <row r="33" spans="1:9" ht="18.75" customHeight="1" x14ac:dyDescent="0.25">
      <c r="A33" s="554" t="s">
        <v>46</v>
      </c>
      <c r="B33" s="101">
        <v>3070601</v>
      </c>
      <c r="C33" s="161" t="s">
        <v>48</v>
      </c>
      <c r="D33" s="709">
        <f>'TARIFA SIN IVA MODIFICABLE '!D19*0.19+'TARIFA SIN IVA MODIFICABLE '!D19</f>
        <v>54145</v>
      </c>
      <c r="E33" s="709"/>
      <c r="F33" s="709"/>
      <c r="G33" s="710"/>
      <c r="H33" s="9"/>
      <c r="I33" s="12"/>
    </row>
    <row r="34" spans="1:9" ht="18.75" customHeight="1" x14ac:dyDescent="0.25">
      <c r="A34" s="555"/>
      <c r="B34" s="101">
        <v>3070801</v>
      </c>
      <c r="C34" s="246" t="s">
        <v>49</v>
      </c>
      <c r="D34" s="711">
        <f>'TARIFA SIN IVA MODIFICABLE '!D20*0.19+'TARIFA SIN IVA MODIFICABLE '!D20</f>
        <v>132209</v>
      </c>
      <c r="E34" s="711"/>
      <c r="F34" s="711"/>
      <c r="G34" s="712"/>
      <c r="I34" s="12"/>
    </row>
    <row r="35" spans="1:9" ht="18.75" customHeight="1" thickBot="1" x14ac:dyDescent="0.3">
      <c r="A35" s="556"/>
      <c r="B35" s="160">
        <v>3070803</v>
      </c>
      <c r="C35" s="162" t="s">
        <v>50</v>
      </c>
      <c r="D35" s="722">
        <f>'TARIFA SIN IVA MODIFICABLE '!D21*0.19+'TARIFA SIN IVA MODIFICABLE '!D21</f>
        <v>249781</v>
      </c>
      <c r="E35" s="722"/>
      <c r="F35" s="722"/>
      <c r="G35" s="723"/>
      <c r="H35" s="9"/>
      <c r="I35" s="12"/>
    </row>
    <row r="36" spans="1:9" ht="17.25" customHeight="1" thickBot="1" x14ac:dyDescent="0.3">
      <c r="A36" s="660" t="s">
        <v>51</v>
      </c>
      <c r="B36" s="157" t="s">
        <v>40</v>
      </c>
      <c r="C36" s="158" t="s">
        <v>41</v>
      </c>
      <c r="D36" s="672" t="s">
        <v>47</v>
      </c>
      <c r="E36" s="673"/>
      <c r="F36" s="673"/>
      <c r="G36" s="674"/>
      <c r="I36" s="12"/>
    </row>
    <row r="37" spans="1:9" ht="18.75" customHeight="1" x14ac:dyDescent="0.25">
      <c r="A37" s="661"/>
      <c r="B37" s="101">
        <v>3071319</v>
      </c>
      <c r="C37" s="104" t="s">
        <v>359</v>
      </c>
      <c r="D37" s="663" t="s">
        <v>327</v>
      </c>
      <c r="E37" s="664"/>
      <c r="F37" s="664"/>
      <c r="G37" s="665"/>
      <c r="H37" s="9"/>
      <c r="I37" s="12"/>
    </row>
    <row r="38" spans="1:9" ht="18.75" customHeight="1" x14ac:dyDescent="0.25">
      <c r="A38" s="661"/>
      <c r="B38" s="101">
        <v>3071319</v>
      </c>
      <c r="C38" s="247" t="s">
        <v>360</v>
      </c>
      <c r="D38" s="666"/>
      <c r="E38" s="667"/>
      <c r="F38" s="667"/>
      <c r="G38" s="668"/>
      <c r="I38" s="12"/>
    </row>
    <row r="39" spans="1:9" ht="18.75" customHeight="1" x14ac:dyDescent="0.25">
      <c r="A39" s="661"/>
      <c r="B39" s="101">
        <v>3071319</v>
      </c>
      <c r="C39" s="104" t="s">
        <v>361</v>
      </c>
      <c r="D39" s="666"/>
      <c r="E39" s="667"/>
      <c r="F39" s="667"/>
      <c r="G39" s="668"/>
    </row>
    <row r="40" spans="1:9" ht="18.75" customHeight="1" x14ac:dyDescent="0.25">
      <c r="A40" s="661"/>
      <c r="B40" s="101">
        <v>3070413</v>
      </c>
      <c r="C40" s="247" t="s">
        <v>52</v>
      </c>
      <c r="D40" s="666"/>
      <c r="E40" s="667"/>
      <c r="F40" s="667"/>
      <c r="G40" s="668"/>
    </row>
    <row r="41" spans="1:9" ht="18.75" customHeight="1" x14ac:dyDescent="0.25">
      <c r="A41" s="661"/>
      <c r="B41" s="101">
        <v>3070414</v>
      </c>
      <c r="C41" s="105" t="s">
        <v>362</v>
      </c>
      <c r="D41" s="666"/>
      <c r="E41" s="667"/>
      <c r="F41" s="667"/>
      <c r="G41" s="668"/>
    </row>
    <row r="42" spans="1:9" ht="18.75" customHeight="1" x14ac:dyDescent="0.25">
      <c r="A42" s="661"/>
      <c r="B42" s="101">
        <v>3071387</v>
      </c>
      <c r="C42" s="247" t="s">
        <v>53</v>
      </c>
      <c r="D42" s="666"/>
      <c r="E42" s="667"/>
      <c r="F42" s="667"/>
      <c r="G42" s="668"/>
    </row>
    <row r="43" spans="1:9" ht="18.75" customHeight="1" x14ac:dyDescent="0.25">
      <c r="A43" s="661"/>
      <c r="B43" s="101">
        <v>30713170</v>
      </c>
      <c r="C43" s="104" t="s">
        <v>247</v>
      </c>
      <c r="D43" s="666"/>
      <c r="E43" s="667"/>
      <c r="F43" s="667"/>
      <c r="G43" s="668"/>
    </row>
    <row r="44" spans="1:9" ht="18.75" customHeight="1" x14ac:dyDescent="0.25">
      <c r="A44" s="661"/>
      <c r="B44" s="101">
        <v>3070532</v>
      </c>
      <c r="C44" s="247" t="s">
        <v>54</v>
      </c>
      <c r="D44" s="666"/>
      <c r="E44" s="667"/>
      <c r="F44" s="667"/>
      <c r="G44" s="668"/>
    </row>
    <row r="45" spans="1:9" ht="18.75" customHeight="1" x14ac:dyDescent="0.25">
      <c r="A45" s="661"/>
      <c r="B45" s="101">
        <v>3071351</v>
      </c>
      <c r="C45" s="104" t="s">
        <v>55</v>
      </c>
      <c r="D45" s="666"/>
      <c r="E45" s="667"/>
      <c r="F45" s="667"/>
      <c r="G45" s="668"/>
    </row>
    <row r="46" spans="1:9" ht="18.75" customHeight="1" x14ac:dyDescent="0.25">
      <c r="A46" s="661"/>
      <c r="B46" s="101">
        <v>3071395</v>
      </c>
      <c r="C46" s="247" t="s">
        <v>56</v>
      </c>
      <c r="D46" s="666"/>
      <c r="E46" s="667"/>
      <c r="F46" s="667"/>
      <c r="G46" s="668"/>
    </row>
    <row r="47" spans="1:9" ht="18.75" customHeight="1" x14ac:dyDescent="0.25">
      <c r="A47" s="661"/>
      <c r="B47" s="101">
        <v>3071436</v>
      </c>
      <c r="C47" s="106" t="s">
        <v>57</v>
      </c>
      <c r="D47" s="669"/>
      <c r="E47" s="670"/>
      <c r="F47" s="670"/>
      <c r="G47" s="671"/>
    </row>
    <row r="48" spans="1:9" ht="95.25" customHeight="1" thickBot="1" x14ac:dyDescent="0.3">
      <c r="A48" s="662"/>
      <c r="B48" s="652" t="s">
        <v>586</v>
      </c>
      <c r="C48" s="653"/>
      <c r="D48" s="653"/>
      <c r="E48" s="653"/>
      <c r="F48" s="653"/>
      <c r="G48" s="654"/>
    </row>
    <row r="49" spans="1:9" ht="5.25" customHeight="1" thickBot="1" x14ac:dyDescent="0.3">
      <c r="A49" s="4"/>
      <c r="B49" s="22"/>
      <c r="C49" s="23"/>
      <c r="D49" s="23"/>
      <c r="E49" s="23"/>
      <c r="F49" s="23"/>
      <c r="G49" s="23"/>
    </row>
    <row r="50" spans="1:9" s="190" customFormat="1" ht="23.25" customHeight="1" thickBot="1" x14ac:dyDescent="0.3">
      <c r="A50" s="523" t="s">
        <v>58</v>
      </c>
      <c r="B50" s="524"/>
      <c r="C50" s="524"/>
      <c r="D50" s="524"/>
      <c r="E50" s="524"/>
      <c r="F50" s="524"/>
      <c r="G50" s="525"/>
      <c r="H50" s="189"/>
    </row>
    <row r="51" spans="1:9" ht="67.5" customHeight="1" thickBot="1" x14ac:dyDescent="0.3">
      <c r="A51" s="655" t="s">
        <v>587</v>
      </c>
      <c r="B51" s="656"/>
      <c r="C51" s="656"/>
      <c r="D51" s="656"/>
      <c r="E51" s="656"/>
      <c r="F51" s="656"/>
      <c r="G51" s="657"/>
    </row>
    <row r="52" spans="1:9" s="100" customFormat="1" ht="17.25" customHeight="1" thickBot="1" x14ac:dyDescent="0.3">
      <c r="A52" s="539" t="s">
        <v>222</v>
      </c>
      <c r="B52" s="145" t="s">
        <v>40</v>
      </c>
      <c r="C52" s="658" t="s">
        <v>41</v>
      </c>
      <c r="D52" s="659"/>
      <c r="E52" s="145" t="s">
        <v>118</v>
      </c>
      <c r="F52" s="145" t="s">
        <v>119</v>
      </c>
      <c r="G52" s="146" t="s">
        <v>329</v>
      </c>
      <c r="H52" s="99"/>
    </row>
    <row r="53" spans="1:9" ht="32.25" customHeight="1" x14ac:dyDescent="0.25">
      <c r="A53" s="540"/>
      <c r="B53" s="148">
        <v>3071417</v>
      </c>
      <c r="C53" s="724" t="s">
        <v>223</v>
      </c>
      <c r="D53" s="725"/>
      <c r="E53" s="250">
        <f>'TARIFA SIN IVA MODIFICABLE '!D33*0.19+'TARIFA SIN IVA MODIFICABLE '!D33</f>
        <v>110789</v>
      </c>
      <c r="F53" s="250">
        <f>'TARIFA SIN IVA MODIFICABLE '!E33*0.19+'TARIFA SIN IVA MODIFICABLE '!E33</f>
        <v>189805</v>
      </c>
      <c r="G53" s="251">
        <f>'TARIFA SIN IVA MODIFICABLE '!F33*0.19+'TARIFA SIN IVA MODIFICABLE '!F33</f>
        <v>357000</v>
      </c>
    </row>
    <row r="54" spans="1:9" ht="32.25" customHeight="1" x14ac:dyDescent="0.25">
      <c r="A54" s="540"/>
      <c r="B54" s="108">
        <v>3071420</v>
      </c>
      <c r="C54" s="503" t="s">
        <v>363</v>
      </c>
      <c r="D54" s="504"/>
      <c r="E54" s="249">
        <f>'TARIFA SIN IVA MODIFICABLE '!D34*0.19+'TARIFA SIN IVA MODIFICABLE '!D34</f>
        <v>110789</v>
      </c>
      <c r="F54" s="249">
        <f>'TARIFA SIN IVA MODIFICABLE '!E34*0.19+'TARIFA SIN IVA MODIFICABLE '!E34</f>
        <v>189805</v>
      </c>
      <c r="G54" s="252">
        <f>'TARIFA SIN IVA MODIFICABLE '!F34*0.19+'TARIFA SIN IVA MODIFICABLE '!F34</f>
        <v>357000</v>
      </c>
    </row>
    <row r="55" spans="1:9" ht="18.75" customHeight="1" x14ac:dyDescent="0.25">
      <c r="A55" s="540"/>
      <c r="B55" s="109">
        <v>3071423</v>
      </c>
      <c r="C55" s="470" t="s">
        <v>224</v>
      </c>
      <c r="D55" s="506"/>
      <c r="E55" s="248">
        <f>'TARIFA SIN IVA MODIFICABLE '!D35*0.19+'TARIFA SIN IVA MODIFICABLE '!D35</f>
        <v>189924</v>
      </c>
      <c r="F55" s="248">
        <f>'TARIFA SIN IVA MODIFICABLE '!E35*0.19+'TARIFA SIN IVA MODIFICABLE '!E35</f>
        <v>325584</v>
      </c>
      <c r="G55" s="253">
        <f>'TARIFA SIN IVA MODIFICABLE '!F35*0.19+'TARIFA SIN IVA MODIFICABLE '!F35</f>
        <v>380800</v>
      </c>
    </row>
    <row r="56" spans="1:9" ht="18.75" customHeight="1" x14ac:dyDescent="0.25">
      <c r="A56" s="540"/>
      <c r="B56" s="109">
        <v>3071424</v>
      </c>
      <c r="C56" s="503" t="s">
        <v>60</v>
      </c>
      <c r="D56" s="504"/>
      <c r="E56" s="249">
        <f>'TARIFA SIN IVA MODIFICABLE '!D36*0.19+'TARIFA SIN IVA MODIFICABLE '!D36</f>
        <v>189924</v>
      </c>
      <c r="F56" s="249">
        <f>'TARIFA SIN IVA MODIFICABLE '!E36*0.19+'TARIFA SIN IVA MODIFICABLE '!E36</f>
        <v>325584</v>
      </c>
      <c r="G56" s="252">
        <f>'TARIFA SIN IVA MODIFICABLE '!F36*0.19+'TARIFA SIN IVA MODIFICABLE '!F36</f>
        <v>380800</v>
      </c>
      <c r="H56" s="9"/>
    </row>
    <row r="57" spans="1:9" ht="18.75" customHeight="1" x14ac:dyDescent="0.25">
      <c r="A57" s="540"/>
      <c r="B57" s="109">
        <v>3071425</v>
      </c>
      <c r="C57" s="470" t="s">
        <v>225</v>
      </c>
      <c r="D57" s="506"/>
      <c r="E57" s="248">
        <f>'TARIFA SIN IVA MODIFICABLE '!D37*0.19+'TARIFA SIN IVA MODIFICABLE '!D37</f>
        <v>199444</v>
      </c>
      <c r="F57" s="248">
        <f>'TARIFA SIN IVA MODIFICABLE '!E37*0.19+'TARIFA SIN IVA MODIFICABLE '!E37</f>
        <v>341887</v>
      </c>
      <c r="G57" s="253">
        <f>'TARIFA SIN IVA MODIFICABLE '!F37*0.19+'TARIFA SIN IVA MODIFICABLE '!F37</f>
        <v>571200</v>
      </c>
    </row>
    <row r="58" spans="1:9" ht="34.5" customHeight="1" thickBot="1" x14ac:dyDescent="0.3">
      <c r="A58" s="541"/>
      <c r="B58" s="111">
        <v>3070207</v>
      </c>
      <c r="C58" s="650" t="s">
        <v>62</v>
      </c>
      <c r="D58" s="651"/>
      <c r="E58" s="254">
        <f>'TARIFA SIN IVA MODIFICABLE '!D39*0.19+'TARIFA SIN IVA MODIFICABLE '!D39</f>
        <v>74375</v>
      </c>
      <c r="F58" s="254">
        <f>'TARIFA SIN IVA MODIFICABLE '!E39*0.19+'TARIFA SIN IVA MODIFICABLE '!E39</f>
        <v>127330</v>
      </c>
      <c r="G58" s="255">
        <f>'TARIFA SIN IVA MODIFICABLE '!F39*0.19+'TARIFA SIN IVA MODIFICABLE '!F39</f>
        <v>134113</v>
      </c>
    </row>
    <row r="59" spans="1:9" s="100" customFormat="1" ht="17.25" customHeight="1" thickBot="1" x14ac:dyDescent="0.3">
      <c r="A59" s="539" t="s">
        <v>226</v>
      </c>
      <c r="B59" s="147" t="s">
        <v>40</v>
      </c>
      <c r="C59" s="634" t="s">
        <v>41</v>
      </c>
      <c r="D59" s="635"/>
      <c r="E59" s="636"/>
      <c r="F59" s="495" t="s">
        <v>47</v>
      </c>
      <c r="G59" s="496"/>
      <c r="H59" s="99"/>
      <c r="I59" s="103"/>
    </row>
    <row r="60" spans="1:9" ht="35.25" customHeight="1" x14ac:dyDescent="0.25">
      <c r="A60" s="540"/>
      <c r="B60" s="110">
        <v>3071437</v>
      </c>
      <c r="C60" s="510" t="s">
        <v>331</v>
      </c>
      <c r="D60" s="511"/>
      <c r="E60" s="512"/>
      <c r="F60" s="497" t="s">
        <v>332</v>
      </c>
      <c r="G60" s="498"/>
    </row>
    <row r="61" spans="1:9" ht="36" customHeight="1" x14ac:dyDescent="0.25">
      <c r="A61" s="540"/>
      <c r="B61" s="108">
        <v>3071406</v>
      </c>
      <c r="C61" s="507" t="s">
        <v>333</v>
      </c>
      <c r="D61" s="508"/>
      <c r="E61" s="509"/>
      <c r="F61" s="499">
        <f>'TARIFA SIN IVA MODIFICABLE '!D41*0.19+'TARIFA SIN IVA MODIFICABLE '!D41</f>
        <v>73185</v>
      </c>
      <c r="G61" s="500"/>
    </row>
    <row r="62" spans="1:9" ht="34.5" customHeight="1" x14ac:dyDescent="0.25">
      <c r="A62" s="540"/>
      <c r="B62" s="108">
        <v>3071402</v>
      </c>
      <c r="C62" s="470" t="s">
        <v>227</v>
      </c>
      <c r="D62" s="506"/>
      <c r="E62" s="471"/>
      <c r="F62" s="501">
        <f>'TARIFA SIN IVA MODIFICABLE '!D42*0.19+'TARIFA SIN IVA MODIFICABLE '!D42</f>
        <v>218246</v>
      </c>
      <c r="G62" s="502"/>
    </row>
    <row r="63" spans="1:9" ht="48" customHeight="1" x14ac:dyDescent="0.25">
      <c r="A63" s="540"/>
      <c r="B63" s="108">
        <v>3071430</v>
      </c>
      <c r="C63" s="503" t="s">
        <v>334</v>
      </c>
      <c r="D63" s="504"/>
      <c r="E63" s="505"/>
      <c r="F63" s="515">
        <f>'TARIFA SIN IVA MODIFICABLE '!D43*0.19+'TARIFA SIN IVA MODIFICABLE '!D43</f>
        <v>2600626</v>
      </c>
      <c r="G63" s="516"/>
    </row>
    <row r="64" spans="1:9" ht="28.5" customHeight="1" thickBot="1" x14ac:dyDescent="0.3">
      <c r="A64" s="541"/>
      <c r="B64" s="111">
        <v>3071442</v>
      </c>
      <c r="C64" s="637" t="s">
        <v>512</v>
      </c>
      <c r="D64" s="638"/>
      <c r="E64" s="639"/>
      <c r="F64" s="517">
        <f>'TARIFA SIN IVA MODIFICABLE '!D44*0.19+'TARIFA SIN IVA MODIFICABLE '!D44</f>
        <v>192542</v>
      </c>
      <c r="G64" s="518"/>
    </row>
    <row r="65" spans="1:8" ht="3.75" customHeight="1" thickBot="1" x14ac:dyDescent="0.3">
      <c r="A65" s="4"/>
      <c r="B65" s="34"/>
      <c r="C65" s="28"/>
      <c r="D65" s="28"/>
      <c r="E65" s="28"/>
      <c r="F65" s="159"/>
      <c r="G65" s="159"/>
    </row>
    <row r="66" spans="1:8" s="190" customFormat="1" ht="23.25" customHeight="1" thickBot="1" x14ac:dyDescent="0.3">
      <c r="A66" s="559" t="s">
        <v>63</v>
      </c>
      <c r="B66" s="560"/>
      <c r="C66" s="560"/>
      <c r="D66" s="560"/>
      <c r="E66" s="560"/>
      <c r="F66" s="560"/>
      <c r="G66" s="561"/>
      <c r="H66" s="189"/>
    </row>
    <row r="67" spans="1:8" ht="18" customHeight="1" thickBot="1" x14ac:dyDescent="0.3">
      <c r="A67" s="587" t="s">
        <v>419</v>
      </c>
      <c r="B67" s="588"/>
      <c r="C67" s="588"/>
      <c r="D67" s="588"/>
      <c r="E67" s="588"/>
      <c r="F67" s="588"/>
      <c r="G67" s="589"/>
    </row>
    <row r="68" spans="1:8" s="100" customFormat="1" ht="17.25" customHeight="1" thickBot="1" x14ac:dyDescent="0.3">
      <c r="A68" s="243"/>
      <c r="B68" s="223" t="s">
        <v>40</v>
      </c>
      <c r="C68" s="629" t="s">
        <v>41</v>
      </c>
      <c r="D68" s="630"/>
      <c r="E68" s="631"/>
      <c r="F68" s="632" t="s">
        <v>47</v>
      </c>
      <c r="G68" s="633"/>
      <c r="H68" s="99"/>
    </row>
    <row r="69" spans="1:8" ht="18.75" customHeight="1" x14ac:dyDescent="0.25">
      <c r="A69" s="476" t="s">
        <v>66</v>
      </c>
      <c r="B69" s="460">
        <v>3071061</v>
      </c>
      <c r="C69" s="643" t="s">
        <v>255</v>
      </c>
      <c r="D69" s="644"/>
      <c r="E69" s="645"/>
      <c r="F69" s="513">
        <f>'TARIFA SIN IVA MODIFICABLE '!D45*0.19+'TARIFA SIN IVA MODIFICABLE '!D45</f>
        <v>85442</v>
      </c>
      <c r="G69" s="514"/>
    </row>
    <row r="70" spans="1:8" ht="18.75" customHeight="1" x14ac:dyDescent="0.25">
      <c r="A70" s="476"/>
      <c r="B70" s="457"/>
      <c r="C70" s="467" t="s">
        <v>525</v>
      </c>
      <c r="D70" s="468"/>
      <c r="E70" s="469"/>
      <c r="F70" s="646">
        <f>'TARIFA SIN IVA MODIFICABLE '!D47*0.19+'TARIFA SIN IVA MODIFICABLE '!D47</f>
        <v>85442</v>
      </c>
      <c r="G70" s="647"/>
    </row>
    <row r="71" spans="1:8" ht="18.75" customHeight="1" x14ac:dyDescent="0.25">
      <c r="A71" s="476"/>
      <c r="B71" s="457"/>
      <c r="C71" s="640" t="s">
        <v>526</v>
      </c>
      <c r="D71" s="641"/>
      <c r="E71" s="642"/>
      <c r="F71" s="648">
        <f>'TARIFA SIN IVA MODIFICABLE '!D48*0.19+'TARIFA SIN IVA MODIFICABLE '!D48</f>
        <v>81277</v>
      </c>
      <c r="G71" s="649"/>
    </row>
    <row r="72" spans="1:8" ht="18.75" customHeight="1" x14ac:dyDescent="0.25">
      <c r="A72" s="476"/>
      <c r="B72" s="457"/>
      <c r="C72" s="467" t="s">
        <v>69</v>
      </c>
      <c r="D72" s="468"/>
      <c r="E72" s="469"/>
      <c r="F72" s="646">
        <f>'TARIFA SIN IVA MODIFICABLE '!D49*0.19+'TARIFA SIN IVA MODIFICABLE '!D49</f>
        <v>61523</v>
      </c>
      <c r="G72" s="647"/>
    </row>
    <row r="73" spans="1:8" ht="18.75" customHeight="1" x14ac:dyDescent="0.25">
      <c r="A73" s="476"/>
      <c r="B73" s="457"/>
      <c r="C73" s="640" t="s">
        <v>527</v>
      </c>
      <c r="D73" s="641"/>
      <c r="E73" s="642"/>
      <c r="F73" s="648">
        <f>'TARIFA SIN IVA MODIFICABLE '!D50*0.19+'TARIFA SIN IVA MODIFICABLE '!D50</f>
        <v>129353</v>
      </c>
      <c r="G73" s="649"/>
    </row>
    <row r="74" spans="1:8" ht="18.75" customHeight="1" x14ac:dyDescent="0.25">
      <c r="A74" s="476"/>
      <c r="B74" s="457"/>
      <c r="C74" s="467" t="s">
        <v>70</v>
      </c>
      <c r="D74" s="468"/>
      <c r="E74" s="469"/>
      <c r="F74" s="480">
        <f>'TARIFA SIN IVA MODIFICABLE '!D51*0.19+'TARIFA SIN IVA MODIFICABLE '!D51</f>
        <v>102935</v>
      </c>
      <c r="G74" s="481"/>
    </row>
    <row r="75" spans="1:8" ht="18.75" customHeight="1" x14ac:dyDescent="0.25">
      <c r="A75" s="476"/>
      <c r="B75" s="457"/>
      <c r="C75" s="464" t="s">
        <v>508</v>
      </c>
      <c r="D75" s="465"/>
      <c r="E75" s="466"/>
      <c r="F75" s="478">
        <f>'TARIFA SIN IVA MODIFICABLE '!D52*0.19+'TARIFA SIN IVA MODIFICABLE '!D52</f>
        <v>129353</v>
      </c>
      <c r="G75" s="479"/>
    </row>
    <row r="76" spans="1:8" ht="18.75" customHeight="1" x14ac:dyDescent="0.25">
      <c r="A76" s="476"/>
      <c r="B76" s="457"/>
      <c r="C76" s="467" t="s">
        <v>418</v>
      </c>
      <c r="D76" s="468"/>
      <c r="E76" s="469"/>
      <c r="F76" s="480">
        <f>'TARIFA SIN IVA MODIFICABLE '!D53*0.19+'TARIFA SIN IVA MODIFICABLE '!D53</f>
        <v>96628</v>
      </c>
      <c r="G76" s="481"/>
    </row>
    <row r="77" spans="1:8" ht="18.75" customHeight="1" x14ac:dyDescent="0.25">
      <c r="A77" s="476"/>
      <c r="B77" s="457"/>
      <c r="C77" s="464" t="s">
        <v>193</v>
      </c>
      <c r="D77" s="465"/>
      <c r="E77" s="466"/>
      <c r="F77" s="478">
        <f>'TARIFA SIN IVA MODIFICABLE '!D54*0.19+'TARIFA SIN IVA MODIFICABLE '!D54</f>
        <v>183141</v>
      </c>
      <c r="G77" s="479"/>
    </row>
    <row r="78" spans="1:8" ht="18.75" customHeight="1" x14ac:dyDescent="0.25">
      <c r="A78" s="476"/>
      <c r="B78" s="457"/>
      <c r="C78" s="467" t="s">
        <v>502</v>
      </c>
      <c r="D78" s="468"/>
      <c r="E78" s="469"/>
      <c r="F78" s="480">
        <f>'TARIFA SIN IVA MODIFICABLE '!D55*0.19+'TARIFA SIN IVA MODIFICABLE '!D55</f>
        <v>183141</v>
      </c>
      <c r="G78" s="481"/>
    </row>
    <row r="79" spans="1:8" ht="18.75" customHeight="1" x14ac:dyDescent="0.25">
      <c r="A79" s="476"/>
      <c r="B79" s="457"/>
      <c r="C79" s="464" t="s">
        <v>503</v>
      </c>
      <c r="D79" s="465"/>
      <c r="E79" s="466"/>
      <c r="F79" s="478">
        <f>'TARIFA SIN IVA MODIFICABLE '!D57*0.19+'TARIFA SIN IVA MODIFICABLE '!D57</f>
        <v>61523</v>
      </c>
      <c r="G79" s="479"/>
    </row>
    <row r="80" spans="1:8" ht="18.75" customHeight="1" x14ac:dyDescent="0.25">
      <c r="A80" s="476"/>
      <c r="B80" s="458"/>
      <c r="C80" s="621" t="s">
        <v>528</v>
      </c>
      <c r="D80" s="622"/>
      <c r="E80" s="623"/>
      <c r="F80" s="493">
        <f>'TARIFA SIN IVA MODIFICABLE '!D58*0.19+'TARIFA SIN IVA MODIFICABLE '!D58</f>
        <v>90083</v>
      </c>
      <c r="G80" s="494"/>
    </row>
    <row r="81" spans="1:7" ht="18.75" customHeight="1" x14ac:dyDescent="0.25">
      <c r="A81" s="476" t="s">
        <v>88</v>
      </c>
      <c r="B81" s="459">
        <v>3071115</v>
      </c>
      <c r="C81" s="464" t="s">
        <v>519</v>
      </c>
      <c r="D81" s="465"/>
      <c r="E81" s="466"/>
      <c r="F81" s="478">
        <f>'TARIFA SIN IVA MODIFICABLE '!D60*0.19+'TARIFA SIN IVA MODIFICABLE '!D60</f>
        <v>131138</v>
      </c>
      <c r="G81" s="479"/>
    </row>
    <row r="82" spans="1:7" ht="18.75" customHeight="1" x14ac:dyDescent="0.25">
      <c r="A82" s="476"/>
      <c r="B82" s="459"/>
      <c r="C82" s="467" t="s">
        <v>93</v>
      </c>
      <c r="D82" s="468"/>
      <c r="E82" s="469"/>
      <c r="F82" s="480">
        <f>'TARIFA SIN IVA MODIFICABLE '!D64*0.19+'TARIFA SIN IVA MODIFICABLE '!D64</f>
        <v>147322</v>
      </c>
      <c r="G82" s="481"/>
    </row>
    <row r="83" spans="1:7" ht="18.75" customHeight="1" x14ac:dyDescent="0.25">
      <c r="A83" s="476"/>
      <c r="B83" s="459"/>
      <c r="C83" s="464" t="s">
        <v>515</v>
      </c>
      <c r="D83" s="465"/>
      <c r="E83" s="466"/>
      <c r="F83" s="478">
        <f>'TARIFA SIN IVA MODIFICABLE '!D65*0.19+'TARIFA SIN IVA MODIFICABLE '!D65</f>
        <v>100793</v>
      </c>
      <c r="G83" s="479"/>
    </row>
    <row r="84" spans="1:7" ht="18.75" customHeight="1" x14ac:dyDescent="0.25">
      <c r="A84" s="476"/>
      <c r="B84" s="459"/>
      <c r="C84" s="467" t="s">
        <v>514</v>
      </c>
      <c r="D84" s="468"/>
      <c r="E84" s="469"/>
      <c r="F84" s="480">
        <f>'TARIFA SIN IVA MODIFICABLE '!D66*0.19+'TARIFA SIN IVA MODIFICABLE '!D66</f>
        <v>138635</v>
      </c>
      <c r="G84" s="481"/>
    </row>
    <row r="85" spans="1:7" ht="18.75" customHeight="1" x14ac:dyDescent="0.25">
      <c r="A85" s="476"/>
      <c r="B85" s="459"/>
      <c r="C85" s="464" t="s">
        <v>516</v>
      </c>
      <c r="D85" s="465"/>
      <c r="E85" s="466"/>
      <c r="F85" s="478">
        <f>'TARIFA SIN IVA MODIFICABLE '!D67*0.19+'TARIFA SIN IVA MODIFICABLE '!D67</f>
        <v>100793</v>
      </c>
      <c r="G85" s="479"/>
    </row>
    <row r="86" spans="1:7" ht="18.75" customHeight="1" x14ac:dyDescent="0.25">
      <c r="A86" s="476"/>
      <c r="B86" s="459"/>
      <c r="C86" s="467" t="s">
        <v>530</v>
      </c>
      <c r="D86" s="468"/>
      <c r="E86" s="469"/>
      <c r="F86" s="480">
        <f>'TARIFA SIN IVA MODIFICABLE '!D68*0.19+'TARIFA SIN IVA MODIFICABLE '!D68</f>
        <v>151130</v>
      </c>
      <c r="G86" s="481"/>
    </row>
    <row r="87" spans="1:7" ht="18.75" customHeight="1" x14ac:dyDescent="0.25">
      <c r="A87" s="476"/>
      <c r="B87" s="459"/>
      <c r="C87" s="464" t="s">
        <v>262</v>
      </c>
      <c r="D87" s="465"/>
      <c r="E87" s="466"/>
      <c r="F87" s="478">
        <f>'TARIFA SIN IVA MODIFICABLE '!D69*0.19+'TARIFA SIN IVA MODIFICABLE '!D69</f>
        <v>131138</v>
      </c>
      <c r="G87" s="479"/>
    </row>
    <row r="88" spans="1:7" ht="18.75" customHeight="1" x14ac:dyDescent="0.25">
      <c r="A88" s="476"/>
      <c r="B88" s="459"/>
      <c r="C88" s="467" t="s">
        <v>263</v>
      </c>
      <c r="D88" s="468"/>
      <c r="E88" s="469"/>
      <c r="F88" s="480">
        <f>'TARIFA SIN IVA MODIFICABLE '!D70*0.19+'TARIFA SIN IVA MODIFICABLE '!D70</f>
        <v>131138</v>
      </c>
      <c r="G88" s="481"/>
    </row>
    <row r="89" spans="1:7" ht="18.75" customHeight="1" x14ac:dyDescent="0.25">
      <c r="A89" s="476"/>
      <c r="B89" s="459"/>
      <c r="C89" s="464" t="s">
        <v>229</v>
      </c>
      <c r="D89" s="465"/>
      <c r="E89" s="466"/>
      <c r="F89" s="478">
        <f>'TARIFA SIN IVA MODIFICABLE '!D71*0.19+'TARIFA SIN IVA MODIFICABLE '!D71</f>
        <v>165053</v>
      </c>
      <c r="G89" s="479"/>
    </row>
    <row r="90" spans="1:7" ht="18.75" customHeight="1" x14ac:dyDescent="0.25">
      <c r="A90" s="476"/>
      <c r="B90" s="459"/>
      <c r="C90" s="467" t="s">
        <v>95</v>
      </c>
      <c r="D90" s="468"/>
      <c r="E90" s="469"/>
      <c r="F90" s="480">
        <f>'TARIFA SIN IVA MODIFICABLE '!D72*0.19+'TARIFA SIN IVA MODIFICABLE '!D72</f>
        <v>165172</v>
      </c>
      <c r="G90" s="481"/>
    </row>
    <row r="91" spans="1:7" ht="18.75" customHeight="1" x14ac:dyDescent="0.25">
      <c r="A91" s="476"/>
      <c r="B91" s="459"/>
      <c r="C91" s="464" t="s">
        <v>413</v>
      </c>
      <c r="D91" s="465"/>
      <c r="E91" s="466"/>
      <c r="F91" s="478">
        <f>'TARIFA SIN IVA MODIFICABLE '!D73*0.19+'TARIFA SIN IVA MODIFICABLE '!D73</f>
        <v>129948</v>
      </c>
      <c r="G91" s="479"/>
    </row>
    <row r="92" spans="1:7" ht="18.75" customHeight="1" x14ac:dyDescent="0.25">
      <c r="A92" s="476" t="s">
        <v>82</v>
      </c>
      <c r="B92" s="456">
        <v>3070535</v>
      </c>
      <c r="C92" s="624" t="s">
        <v>83</v>
      </c>
      <c r="D92" s="625"/>
      <c r="E92" s="626"/>
      <c r="F92" s="488">
        <f>'TARIFA SIN IVA MODIFICABLE '!D74*0.19+'TARIFA SIN IVA MODIFICABLE '!D74</f>
        <v>307972</v>
      </c>
      <c r="G92" s="489"/>
    </row>
    <row r="93" spans="1:7" ht="18.75" customHeight="1" x14ac:dyDescent="0.25">
      <c r="A93" s="476"/>
      <c r="B93" s="457"/>
      <c r="C93" s="464" t="s">
        <v>84</v>
      </c>
      <c r="D93" s="465"/>
      <c r="E93" s="466"/>
      <c r="F93" s="478">
        <f>'TARIFA SIN IVA MODIFICABLE '!D75*0.19+'TARIFA SIN IVA MODIFICABLE '!D75</f>
        <v>332843</v>
      </c>
      <c r="G93" s="479"/>
    </row>
    <row r="94" spans="1:7" ht="18.75" customHeight="1" x14ac:dyDescent="0.25">
      <c r="A94" s="476"/>
      <c r="B94" s="457"/>
      <c r="C94" s="467" t="s">
        <v>85</v>
      </c>
      <c r="D94" s="468"/>
      <c r="E94" s="469"/>
      <c r="F94" s="480">
        <f>'TARIFA SIN IVA MODIFICABLE '!D76*0.19+'TARIFA SIN IVA MODIFICABLE '!D76</f>
        <v>265846</v>
      </c>
      <c r="G94" s="481"/>
    </row>
    <row r="95" spans="1:7" ht="18.75" customHeight="1" x14ac:dyDescent="0.25">
      <c r="A95" s="476"/>
      <c r="B95" s="457"/>
      <c r="C95" s="464" t="s">
        <v>529</v>
      </c>
      <c r="D95" s="465"/>
      <c r="E95" s="466"/>
      <c r="F95" s="478">
        <f>'TARIFA SIN IVA MODIFICABLE '!D77*0.19+'TARIFA SIN IVA MODIFICABLE '!D77</f>
        <v>265846</v>
      </c>
      <c r="G95" s="479"/>
    </row>
    <row r="96" spans="1:7" ht="18.75" customHeight="1" x14ac:dyDescent="0.25">
      <c r="A96" s="476"/>
      <c r="B96" s="457"/>
      <c r="C96" s="467" t="s">
        <v>504</v>
      </c>
      <c r="D96" s="468"/>
      <c r="E96" s="469"/>
      <c r="F96" s="480">
        <f>'TARIFA SIN IVA MODIFICABLE '!D79*0.19+'TARIFA SIN IVA MODIFICABLE '!D79</f>
        <v>265846</v>
      </c>
      <c r="G96" s="481"/>
    </row>
    <row r="97" spans="1:8" ht="18.75" customHeight="1" x14ac:dyDescent="0.25">
      <c r="A97" s="476"/>
      <c r="B97" s="458"/>
      <c r="C97" s="482" t="s">
        <v>87</v>
      </c>
      <c r="D97" s="483"/>
      <c r="E97" s="484"/>
      <c r="F97" s="609">
        <f>'TARIFA SIN IVA MODIFICABLE '!D80*0.19+'TARIFA SIN IVA MODIFICABLE '!D80</f>
        <v>356048</v>
      </c>
      <c r="G97" s="610"/>
    </row>
    <row r="98" spans="1:8" ht="18.75" customHeight="1" x14ac:dyDescent="0.25">
      <c r="A98" s="476" t="s">
        <v>103</v>
      </c>
      <c r="B98" s="463">
        <v>3071085</v>
      </c>
      <c r="C98" s="467" t="s">
        <v>532</v>
      </c>
      <c r="D98" s="468"/>
      <c r="E98" s="469"/>
      <c r="F98" s="480">
        <f>'TARIFA SIN IVA MODIFICABLE '!D81*0.19+'TARIFA SIN IVA MODIFICABLE '!D81</f>
        <v>206227</v>
      </c>
      <c r="G98" s="481"/>
    </row>
    <row r="99" spans="1:8" ht="18.75" customHeight="1" x14ac:dyDescent="0.25">
      <c r="A99" s="476"/>
      <c r="B99" s="463"/>
      <c r="C99" s="464" t="s">
        <v>533</v>
      </c>
      <c r="D99" s="465"/>
      <c r="E99" s="466"/>
      <c r="F99" s="478">
        <f>'TARIFA SIN IVA MODIFICABLE '!D83*0.19+'TARIFA SIN IVA MODIFICABLE '!D83</f>
        <v>206227</v>
      </c>
      <c r="G99" s="479"/>
    </row>
    <row r="100" spans="1:8" ht="18.75" customHeight="1" x14ac:dyDescent="0.25">
      <c r="A100" s="476"/>
      <c r="B100" s="463"/>
      <c r="C100" s="467" t="s">
        <v>534</v>
      </c>
      <c r="D100" s="468"/>
      <c r="E100" s="469"/>
      <c r="F100" s="480">
        <f>'TARIFA SIN IVA MODIFICABLE '!D84*0.19+'TARIFA SIN IVA MODIFICABLE '!D84</f>
        <v>206227</v>
      </c>
      <c r="G100" s="481"/>
    </row>
    <row r="101" spans="1:8" ht="18.75" customHeight="1" x14ac:dyDescent="0.25">
      <c r="A101" s="476"/>
      <c r="B101" s="463"/>
      <c r="C101" s="464" t="s">
        <v>535</v>
      </c>
      <c r="D101" s="465"/>
      <c r="E101" s="466"/>
      <c r="F101" s="478">
        <f>'TARIFA SIN IVA MODIFICABLE '!D85*0.19+'TARIFA SIN IVA MODIFICABLE '!D85</f>
        <v>158627</v>
      </c>
      <c r="G101" s="479"/>
    </row>
    <row r="102" spans="1:8" ht="18.75" customHeight="1" x14ac:dyDescent="0.25">
      <c r="A102" s="476"/>
      <c r="B102" s="463"/>
      <c r="C102" s="467" t="s">
        <v>536</v>
      </c>
      <c r="D102" s="468"/>
      <c r="E102" s="469"/>
      <c r="F102" s="480">
        <f>'TARIFA SIN IVA MODIFICABLE '!D86*0.19+'TARIFA SIN IVA MODIFICABLE '!D86</f>
        <v>158627</v>
      </c>
      <c r="G102" s="481"/>
    </row>
    <row r="103" spans="1:8" s="113" customFormat="1" ht="18.75" customHeight="1" x14ac:dyDescent="0.25">
      <c r="A103" s="729" t="s">
        <v>97</v>
      </c>
      <c r="B103" s="461">
        <v>3071113</v>
      </c>
      <c r="C103" s="618" t="s">
        <v>414</v>
      </c>
      <c r="D103" s="619"/>
      <c r="E103" s="620"/>
      <c r="F103" s="616">
        <f>'TARIFA SIN IVA MODIFICABLE '!D87*0.19+'TARIFA SIN IVA MODIFICABLE '!D87</f>
        <v>544425</v>
      </c>
      <c r="G103" s="617"/>
      <c r="H103" s="112"/>
    </row>
    <row r="104" spans="1:8" s="113" customFormat="1" ht="18.75" customHeight="1" x14ac:dyDescent="0.25">
      <c r="A104" s="729"/>
      <c r="B104" s="459"/>
      <c r="C104" s="467" t="s">
        <v>415</v>
      </c>
      <c r="D104" s="468"/>
      <c r="E104" s="469"/>
      <c r="F104" s="480">
        <f>'TARIFA SIN IVA MODIFICABLE '!D88*0.19+'TARIFA SIN IVA MODIFICABLE '!D88</f>
        <v>544425</v>
      </c>
      <c r="G104" s="481"/>
      <c r="H104" s="112"/>
    </row>
    <row r="105" spans="1:8" s="113" customFormat="1" ht="18.75" customHeight="1" x14ac:dyDescent="0.25">
      <c r="A105" s="729"/>
      <c r="B105" s="459"/>
      <c r="C105" s="464" t="s">
        <v>538</v>
      </c>
      <c r="D105" s="465"/>
      <c r="E105" s="466"/>
      <c r="F105" s="478">
        <f>'TARIFA SIN IVA MODIFICABLE '!D89*0.19+'TARIFA SIN IVA MODIFICABLE '!D89</f>
        <v>544425</v>
      </c>
      <c r="G105" s="479"/>
      <c r="H105" s="112"/>
    </row>
    <row r="106" spans="1:8" s="113" customFormat="1" ht="18.75" customHeight="1" x14ac:dyDescent="0.25">
      <c r="A106" s="729"/>
      <c r="B106" s="462"/>
      <c r="C106" s="621" t="s">
        <v>99</v>
      </c>
      <c r="D106" s="622"/>
      <c r="E106" s="623"/>
      <c r="F106" s="493">
        <f>'TARIFA SIN IVA MODIFICABLE '!D90*0.19+'TARIFA SIN IVA MODIFICABLE '!D90</f>
        <v>544425</v>
      </c>
      <c r="G106" s="494"/>
      <c r="H106" s="112"/>
    </row>
    <row r="107" spans="1:8" ht="18.75" customHeight="1" x14ac:dyDescent="0.25">
      <c r="A107" s="476" t="s">
        <v>511</v>
      </c>
      <c r="B107" s="463">
        <v>30710126</v>
      </c>
      <c r="C107" s="464" t="s">
        <v>416</v>
      </c>
      <c r="D107" s="465"/>
      <c r="E107" s="466"/>
      <c r="F107" s="478">
        <f>'TARIFA SIN IVA MODIFICABLE '!D91*0.19+'TARIFA SIN IVA MODIFICABLE '!D91</f>
        <v>206227</v>
      </c>
      <c r="G107" s="479"/>
    </row>
    <row r="108" spans="1:8" ht="18.75" customHeight="1" x14ac:dyDescent="0.25">
      <c r="A108" s="476"/>
      <c r="B108" s="463"/>
      <c r="C108" s="467" t="s">
        <v>518</v>
      </c>
      <c r="D108" s="468"/>
      <c r="E108" s="469"/>
      <c r="F108" s="480">
        <f>'TARIFA SIN IVA MODIFICABLE '!D92*0.19+'TARIFA SIN IVA MODIFICABLE '!D92</f>
        <v>206227</v>
      </c>
      <c r="G108" s="481"/>
    </row>
    <row r="109" spans="1:8" ht="18.75" customHeight="1" x14ac:dyDescent="0.25">
      <c r="A109" s="476"/>
      <c r="B109" s="463"/>
      <c r="C109" s="464" t="s">
        <v>459</v>
      </c>
      <c r="D109" s="465"/>
      <c r="E109" s="466"/>
      <c r="F109" s="478">
        <f>'TARIFA SIN IVA MODIFICABLE '!D93*0.19+'TARIFA SIN IVA MODIFICABLE '!D93</f>
        <v>206227</v>
      </c>
      <c r="G109" s="479"/>
    </row>
    <row r="110" spans="1:8" ht="18.75" customHeight="1" x14ac:dyDescent="0.25">
      <c r="A110" s="476"/>
      <c r="B110" s="463"/>
      <c r="C110" s="467" t="s">
        <v>537</v>
      </c>
      <c r="D110" s="468"/>
      <c r="E110" s="469"/>
      <c r="F110" s="480">
        <f>'TARIFA SIN IVA MODIFICABLE '!D94*0.19+'TARIFA SIN IVA MODIFICABLE '!D94</f>
        <v>206227</v>
      </c>
      <c r="G110" s="481"/>
    </row>
    <row r="111" spans="1:8" ht="18.75" customHeight="1" x14ac:dyDescent="0.25">
      <c r="A111" s="476" t="s">
        <v>100</v>
      </c>
      <c r="B111" s="461">
        <v>3071090</v>
      </c>
      <c r="C111" s="618" t="s">
        <v>531</v>
      </c>
      <c r="D111" s="619"/>
      <c r="E111" s="620"/>
      <c r="F111" s="616">
        <f>'TARIFA SIN IVA MODIFICABLE '!D96*0.19+'TARIFA SIN IVA MODIFICABLE '!D96</f>
        <v>65212</v>
      </c>
      <c r="G111" s="617"/>
    </row>
    <row r="112" spans="1:8" ht="18.75" customHeight="1" x14ac:dyDescent="0.25">
      <c r="A112" s="476"/>
      <c r="B112" s="459"/>
      <c r="C112" s="467" t="s">
        <v>101</v>
      </c>
      <c r="D112" s="468"/>
      <c r="E112" s="469"/>
      <c r="F112" s="480">
        <f>'TARIFA SIN IVA MODIFICABLE '!D97*0.19+'TARIFA SIN IVA MODIFICABLE '!D97</f>
        <v>103173</v>
      </c>
      <c r="G112" s="481"/>
    </row>
    <row r="113" spans="1:8" ht="18.75" customHeight="1" x14ac:dyDescent="0.25">
      <c r="A113" s="476"/>
      <c r="B113" s="462"/>
      <c r="C113" s="482" t="s">
        <v>102</v>
      </c>
      <c r="D113" s="483"/>
      <c r="E113" s="484"/>
      <c r="F113" s="609">
        <f>'TARIFA SIN IVA MODIFICABLE '!D98*0.19+'TARIFA SIN IVA MODIFICABLE '!D98</f>
        <v>103173</v>
      </c>
      <c r="G113" s="610"/>
    </row>
    <row r="114" spans="1:8" ht="18.75" customHeight="1" x14ac:dyDescent="0.25">
      <c r="A114" s="485" t="s">
        <v>509</v>
      </c>
      <c r="B114" s="2">
        <v>3070503</v>
      </c>
      <c r="C114" s="467" t="s">
        <v>507</v>
      </c>
      <c r="D114" s="468"/>
      <c r="E114" s="469"/>
      <c r="F114" s="480">
        <f>'TARIFA SIN IVA MODIFICABLE '!D99*0.19+'TARIFA SIN IVA MODIFICABLE '!D99</f>
        <v>225981</v>
      </c>
      <c r="G114" s="481"/>
    </row>
    <row r="115" spans="1:8" ht="18.75" customHeight="1" x14ac:dyDescent="0.25">
      <c r="A115" s="485"/>
      <c r="B115" s="2">
        <v>3071108</v>
      </c>
      <c r="C115" s="464" t="s">
        <v>412</v>
      </c>
      <c r="D115" s="465"/>
      <c r="E115" s="466"/>
      <c r="F115" s="478">
        <f>'TARIFA SIN IVA MODIFICABLE '!D104*0.19+'TARIFA SIN IVA MODIFICABLE '!D104</f>
        <v>188258</v>
      </c>
      <c r="G115" s="479"/>
    </row>
    <row r="116" spans="1:8" s="18" customFormat="1" ht="18.75" customHeight="1" x14ac:dyDescent="0.25">
      <c r="A116" s="485"/>
      <c r="B116" s="240">
        <v>3070954</v>
      </c>
      <c r="C116" s="467" t="s">
        <v>505</v>
      </c>
      <c r="D116" s="468"/>
      <c r="E116" s="469"/>
      <c r="F116" s="480">
        <f>'TARIFA SIN IVA MODIFICABLE '!D105*0.19+'TARIFA SIN IVA MODIFICABLE '!D105</f>
        <v>212653</v>
      </c>
      <c r="G116" s="481"/>
      <c r="H116" s="133"/>
    </row>
    <row r="117" spans="1:8" ht="18.75" customHeight="1" x14ac:dyDescent="0.25">
      <c r="A117" s="485"/>
      <c r="B117" s="236">
        <v>30713173</v>
      </c>
      <c r="C117" s="464" t="s">
        <v>506</v>
      </c>
      <c r="D117" s="465"/>
      <c r="E117" s="466"/>
      <c r="F117" s="478">
        <f>'TARIFA SIN IVA MODIFICABLE '!D109*0.19+'TARIFA SIN IVA MODIFICABLE '!D109</f>
        <v>200158</v>
      </c>
      <c r="G117" s="479"/>
    </row>
    <row r="118" spans="1:8" ht="18.75" customHeight="1" x14ac:dyDescent="0.25">
      <c r="A118" s="476" t="s">
        <v>64</v>
      </c>
      <c r="B118" s="237">
        <v>3071105</v>
      </c>
      <c r="C118" s="624" t="s">
        <v>65</v>
      </c>
      <c r="D118" s="625"/>
      <c r="E118" s="626"/>
      <c r="F118" s="488">
        <f>'TARIFA SIN IVA MODIFICABLE '!D110*0.19+'TARIFA SIN IVA MODIFICABLE '!D110</f>
        <v>294644</v>
      </c>
      <c r="G118" s="489"/>
    </row>
    <row r="119" spans="1:8" ht="18.75" customHeight="1" x14ac:dyDescent="0.25">
      <c r="A119" s="476"/>
      <c r="B119" s="34">
        <v>3071036</v>
      </c>
      <c r="C119" s="464" t="s">
        <v>252</v>
      </c>
      <c r="D119" s="465"/>
      <c r="E119" s="466"/>
      <c r="F119" s="478">
        <f>'TARIFA SIN IVA MODIFICABLE '!D111*0.19+'TARIFA SIN IVA MODIFICABLE '!D111</f>
        <v>236453</v>
      </c>
      <c r="G119" s="479"/>
    </row>
    <row r="120" spans="1:8" ht="18.75" customHeight="1" x14ac:dyDescent="0.25">
      <c r="A120" s="476"/>
      <c r="B120" s="34">
        <v>3071039</v>
      </c>
      <c r="C120" s="467" t="s">
        <v>253</v>
      </c>
      <c r="D120" s="468"/>
      <c r="E120" s="469"/>
      <c r="F120" s="480">
        <f>'TARIFA SIN IVA MODIFICABLE '!D112*0.19+'TARIFA SIN IVA MODIFICABLE '!D112</f>
        <v>307020</v>
      </c>
      <c r="G120" s="481"/>
    </row>
    <row r="121" spans="1:8" ht="18.75" customHeight="1" x14ac:dyDescent="0.25">
      <c r="A121" s="476"/>
      <c r="B121" s="235">
        <v>3071054</v>
      </c>
      <c r="C121" s="482" t="s">
        <v>254</v>
      </c>
      <c r="D121" s="483"/>
      <c r="E121" s="484"/>
      <c r="F121" s="609">
        <f>'TARIFA SIN IVA MODIFICABLE '!D113*0.19+'TARIFA SIN IVA MODIFICABLE '!D113</f>
        <v>337960</v>
      </c>
      <c r="G121" s="610"/>
    </row>
    <row r="122" spans="1:8" ht="18.75" customHeight="1" x14ac:dyDescent="0.25">
      <c r="A122" s="476" t="s">
        <v>107</v>
      </c>
      <c r="B122" s="238">
        <v>3071302</v>
      </c>
      <c r="C122" s="467" t="s">
        <v>267</v>
      </c>
      <c r="D122" s="468"/>
      <c r="E122" s="469"/>
      <c r="F122" s="480">
        <f>'TARIFA SIN IVA MODIFICABLE '!D114*0.19+'TARIFA SIN IVA MODIFICABLE '!D114</f>
        <v>33320</v>
      </c>
      <c r="G122" s="481"/>
    </row>
    <row r="123" spans="1:8" ht="18.75" customHeight="1" x14ac:dyDescent="0.25">
      <c r="A123" s="476"/>
      <c r="B123" s="238">
        <v>3071325</v>
      </c>
      <c r="C123" s="464" t="s">
        <v>108</v>
      </c>
      <c r="D123" s="465"/>
      <c r="E123" s="466"/>
      <c r="F123" s="478">
        <f>'TARIFA SIN IVA MODIFICABLE '!D115*0.19+'TARIFA SIN IVA MODIFICABLE '!D115</f>
        <v>63427</v>
      </c>
      <c r="G123" s="479"/>
    </row>
    <row r="124" spans="1:8" ht="18.75" customHeight="1" x14ac:dyDescent="0.25">
      <c r="A124" s="476"/>
      <c r="B124" s="463">
        <v>3070521</v>
      </c>
      <c r="C124" s="467" t="s">
        <v>109</v>
      </c>
      <c r="D124" s="468"/>
      <c r="E124" s="469"/>
      <c r="F124" s="480">
        <f>'TARIFA SIN IVA MODIFICABLE '!D116*0.19+'TARIFA SIN IVA MODIFICABLE '!D116</f>
        <v>91511</v>
      </c>
      <c r="G124" s="481"/>
    </row>
    <row r="125" spans="1:8" ht="18.75" customHeight="1" x14ac:dyDescent="0.25">
      <c r="A125" s="476"/>
      <c r="B125" s="463"/>
      <c r="C125" s="464" t="s">
        <v>110</v>
      </c>
      <c r="D125" s="465"/>
      <c r="E125" s="466"/>
      <c r="F125" s="478">
        <f>'TARIFA SIN IVA MODIFICABLE '!D117*0.19+'TARIFA SIN IVA MODIFICABLE '!D117</f>
        <v>105553</v>
      </c>
      <c r="G125" s="479"/>
    </row>
    <row r="126" spans="1:8" ht="18.75" customHeight="1" x14ac:dyDescent="0.25">
      <c r="A126" s="476"/>
      <c r="B126" s="34">
        <v>3070714</v>
      </c>
      <c r="C126" s="467" t="s">
        <v>111</v>
      </c>
      <c r="D126" s="468"/>
      <c r="E126" s="469"/>
      <c r="F126" s="480">
        <f>'TARIFA SIN IVA MODIFICABLE '!D118*0.19+'TARIFA SIN IVA MODIFICABLE '!D118</f>
        <v>42245</v>
      </c>
      <c r="G126" s="481"/>
    </row>
    <row r="127" spans="1:8" ht="18.75" customHeight="1" x14ac:dyDescent="0.25">
      <c r="A127" s="476"/>
      <c r="B127" s="459">
        <v>3070957</v>
      </c>
      <c r="C127" s="464" t="s">
        <v>588</v>
      </c>
      <c r="D127" s="465"/>
      <c r="E127" s="466"/>
      <c r="F127" s="478">
        <f>'TARIFA SIN IVA MODIFICABLE '!D119*0.19+'TARIFA SIN IVA MODIFICABLE '!D119</f>
        <v>40579</v>
      </c>
      <c r="G127" s="479"/>
    </row>
    <row r="128" spans="1:8" ht="18.75" customHeight="1" x14ac:dyDescent="0.25">
      <c r="A128" s="476"/>
      <c r="B128" s="459"/>
      <c r="C128" s="467" t="s">
        <v>589</v>
      </c>
      <c r="D128" s="468"/>
      <c r="E128" s="469"/>
      <c r="F128" s="480">
        <f>'TARIFA SIN IVA MODIFICABLE '!D120*0.19+'TARIFA SIN IVA MODIFICABLE '!D120</f>
        <v>49266</v>
      </c>
      <c r="G128" s="481"/>
    </row>
    <row r="129" spans="1:9" ht="18.75" customHeight="1" x14ac:dyDescent="0.25">
      <c r="A129" s="476"/>
      <c r="B129" s="459"/>
      <c r="C129" s="464" t="s">
        <v>590</v>
      </c>
      <c r="D129" s="465"/>
      <c r="E129" s="466"/>
      <c r="F129" s="478">
        <f>'TARIFA SIN IVA MODIFICABLE '!D121*0.19+'TARIFA SIN IVA MODIFICABLE '!D121</f>
        <v>55811</v>
      </c>
      <c r="G129" s="479"/>
    </row>
    <row r="130" spans="1:9" ht="18.75" customHeight="1" x14ac:dyDescent="0.25">
      <c r="A130" s="476"/>
      <c r="B130" s="236">
        <v>3071370</v>
      </c>
      <c r="C130" s="467" t="s">
        <v>115</v>
      </c>
      <c r="D130" s="468"/>
      <c r="E130" s="469"/>
      <c r="F130" s="480">
        <f>'TARIFA SIN IVA MODIFICABLE '!D122*0.19+'TARIFA SIN IVA MODIFICABLE '!D122</f>
        <v>158627</v>
      </c>
      <c r="G130" s="481"/>
    </row>
    <row r="131" spans="1:9" ht="18.75" customHeight="1" x14ac:dyDescent="0.25">
      <c r="A131" s="476"/>
      <c r="B131" s="241">
        <v>3070508</v>
      </c>
      <c r="C131" s="464" t="s">
        <v>561</v>
      </c>
      <c r="D131" s="465"/>
      <c r="E131" s="466"/>
      <c r="F131" s="478">
        <f>'TARIFA SIN IVA MODIFICABLE '!D123*0.19+'TARIFA SIN IVA MODIFICABLE '!D123</f>
        <v>252637</v>
      </c>
      <c r="G131" s="479"/>
    </row>
    <row r="132" spans="1:9" ht="18.75" customHeight="1" x14ac:dyDescent="0.25">
      <c r="A132" s="476"/>
      <c r="B132" s="236">
        <v>3071103</v>
      </c>
      <c r="C132" s="467" t="s">
        <v>339</v>
      </c>
      <c r="D132" s="468"/>
      <c r="E132" s="469"/>
      <c r="F132" s="480">
        <f>'TARIFA SIN IVA MODIFICABLE '!D124*0.19+'TARIFA SIN IVA MODIFICABLE '!D124</f>
        <v>372589</v>
      </c>
      <c r="G132" s="481"/>
    </row>
    <row r="133" spans="1:9" ht="18.75" customHeight="1" x14ac:dyDescent="0.25">
      <c r="A133" s="476"/>
      <c r="B133" s="236">
        <v>3071355</v>
      </c>
      <c r="C133" s="464" t="s">
        <v>461</v>
      </c>
      <c r="D133" s="465"/>
      <c r="E133" s="466"/>
      <c r="F133" s="478">
        <f>'TARIFA SIN IVA MODIFICABLE '!D125*0.19+'TARIFA SIN IVA MODIFICABLE '!D125</f>
        <v>56049</v>
      </c>
      <c r="G133" s="479"/>
    </row>
    <row r="134" spans="1:9" ht="18.75" customHeight="1" x14ac:dyDescent="0.25">
      <c r="A134" s="476" t="s">
        <v>104</v>
      </c>
      <c r="B134" s="239">
        <v>30713225</v>
      </c>
      <c r="C134" s="624" t="s">
        <v>417</v>
      </c>
      <c r="D134" s="625"/>
      <c r="E134" s="626"/>
      <c r="F134" s="488">
        <f>'TARIFA SIN IVA MODIFICABLE '!D126*0.19+'TARIFA SIN IVA MODIFICABLE '!D126</f>
        <v>71400</v>
      </c>
      <c r="G134" s="489"/>
    </row>
    <row r="135" spans="1:9" ht="18.75" customHeight="1" x14ac:dyDescent="0.25">
      <c r="A135" s="476"/>
      <c r="B135" s="236">
        <v>30713226</v>
      </c>
      <c r="C135" s="464" t="s">
        <v>105</v>
      </c>
      <c r="D135" s="465"/>
      <c r="E135" s="466"/>
      <c r="F135" s="478">
        <f>'TARIFA SIN IVA MODIFICABLE '!D127*0.19+'TARIFA SIN IVA MODIFICABLE '!D127</f>
        <v>71400</v>
      </c>
      <c r="G135" s="479"/>
    </row>
    <row r="136" spans="1:9" ht="18.75" customHeight="1" x14ac:dyDescent="0.25">
      <c r="A136" s="476"/>
      <c r="B136" s="236">
        <v>30713227</v>
      </c>
      <c r="C136" s="467" t="s">
        <v>106</v>
      </c>
      <c r="D136" s="468"/>
      <c r="E136" s="469"/>
      <c r="F136" s="480">
        <f>'TARIFA SIN IVA MODIFICABLE '!D128*0.19+'TARIFA SIN IVA MODIFICABLE '!D128</f>
        <v>133042</v>
      </c>
      <c r="G136" s="481"/>
    </row>
    <row r="137" spans="1:9" ht="18.75" customHeight="1" x14ac:dyDescent="0.25">
      <c r="A137" s="476"/>
      <c r="B137" s="236">
        <v>30713229</v>
      </c>
      <c r="C137" s="464" t="s">
        <v>559</v>
      </c>
      <c r="D137" s="465"/>
      <c r="E137" s="466"/>
      <c r="F137" s="478">
        <f>'TARIFA SIN IVA MODIFICABLE '!D129*0.19+'TARIFA SIN IVA MODIFICABLE '!D129</f>
        <v>236453</v>
      </c>
      <c r="G137" s="479"/>
    </row>
    <row r="138" spans="1:9" ht="18.75" customHeight="1" thickBot="1" x14ac:dyDescent="0.3">
      <c r="A138" s="477"/>
      <c r="B138" s="242">
        <v>30713229</v>
      </c>
      <c r="C138" s="490" t="s">
        <v>560</v>
      </c>
      <c r="D138" s="491"/>
      <c r="E138" s="492"/>
      <c r="F138" s="486">
        <f>'TARIFA SIN IVA MODIFICABLE '!D130*0.19+'TARIFA SIN IVA MODIFICABLE '!D130</f>
        <v>287742</v>
      </c>
      <c r="G138" s="487"/>
    </row>
    <row r="139" spans="1:9" ht="5.25" customHeight="1" thickBot="1" x14ac:dyDescent="0.3">
      <c r="A139" s="26"/>
      <c r="B139" s="24"/>
      <c r="C139" s="27"/>
      <c r="D139" s="27"/>
      <c r="E139" s="25"/>
      <c r="F139" s="25"/>
      <c r="G139" s="25"/>
      <c r="I139" s="15"/>
    </row>
    <row r="140" spans="1:9" s="190" customFormat="1" ht="23.25" customHeight="1" thickBot="1" x14ac:dyDescent="0.3">
      <c r="A140" s="523" t="s">
        <v>117</v>
      </c>
      <c r="B140" s="524"/>
      <c r="C140" s="524"/>
      <c r="D140" s="524"/>
      <c r="E140" s="524"/>
      <c r="F140" s="524"/>
      <c r="G140" s="525"/>
      <c r="H140" s="189"/>
    </row>
    <row r="141" spans="1:9" s="116" customFormat="1" ht="24" customHeight="1" thickBot="1" x14ac:dyDescent="0.3">
      <c r="A141" s="726" t="s">
        <v>231</v>
      </c>
      <c r="B141" s="727"/>
      <c r="C141" s="727"/>
      <c r="D141" s="727"/>
      <c r="E141" s="727"/>
      <c r="F141" s="727"/>
      <c r="G141" s="728"/>
      <c r="H141" s="115"/>
    </row>
    <row r="142" spans="1:9" s="100" customFormat="1" ht="17.25" customHeight="1" thickBot="1" x14ac:dyDescent="0.3">
      <c r="A142" s="117"/>
      <c r="B142" s="145" t="s">
        <v>40</v>
      </c>
      <c r="C142" s="155" t="s">
        <v>41</v>
      </c>
      <c r="D142" s="145"/>
      <c r="E142" s="156"/>
      <c r="F142" s="716" t="s">
        <v>47</v>
      </c>
      <c r="G142" s="717"/>
      <c r="H142" s="99"/>
      <c r="I142" s="118"/>
    </row>
    <row r="143" spans="1:9" ht="18.75" customHeight="1" x14ac:dyDescent="0.25">
      <c r="A143" s="581" t="s">
        <v>64</v>
      </c>
      <c r="B143" s="136">
        <v>3071375</v>
      </c>
      <c r="C143" s="733" t="s">
        <v>120</v>
      </c>
      <c r="D143" s="734"/>
      <c r="E143" s="735"/>
      <c r="F143" s="718">
        <f>'TARIFA SIN IVA MODIFICABLE '!D131*0.19+'TARIFA SIN IVA MODIFICABLE '!D131</f>
        <v>59143</v>
      </c>
      <c r="G143" s="719"/>
      <c r="I143" s="15"/>
    </row>
    <row r="144" spans="1:9" ht="18.75" customHeight="1" x14ac:dyDescent="0.25">
      <c r="A144" s="582"/>
      <c r="B144" s="137">
        <v>3071376</v>
      </c>
      <c r="C144" s="600" t="s">
        <v>121</v>
      </c>
      <c r="D144" s="601"/>
      <c r="E144" s="602"/>
      <c r="F144" s="611">
        <f>'TARIFA SIN IVA MODIFICABLE '!D132*0.19+'TARIFA SIN IVA MODIFICABLE '!D132</f>
        <v>61999</v>
      </c>
      <c r="G144" s="612"/>
      <c r="I144" s="15"/>
    </row>
    <row r="145" spans="1:44" ht="18.75" customHeight="1" x14ac:dyDescent="0.25">
      <c r="A145" s="582"/>
      <c r="B145" s="137">
        <v>3071377</v>
      </c>
      <c r="C145" s="603" t="s">
        <v>122</v>
      </c>
      <c r="D145" s="604"/>
      <c r="E145" s="605"/>
      <c r="F145" s="478">
        <f>'TARIFA SIN IVA MODIFICABLE '!D133*0.19+'TARIFA SIN IVA MODIFICABLE '!D133</f>
        <v>83776</v>
      </c>
      <c r="G145" s="713"/>
      <c r="I145" s="15"/>
    </row>
    <row r="146" spans="1:44" ht="18.75" customHeight="1" thickBot="1" x14ac:dyDescent="0.3">
      <c r="A146" s="583"/>
      <c r="B146" s="138">
        <v>3071378</v>
      </c>
      <c r="C146" s="730" t="s">
        <v>123</v>
      </c>
      <c r="D146" s="731"/>
      <c r="E146" s="732"/>
      <c r="F146" s="720">
        <f>'TARIFA SIN IVA MODIFICABLE '!D134*0.19+'TARIFA SIN IVA MODIFICABLE '!D134</f>
        <v>83895</v>
      </c>
      <c r="G146" s="721"/>
      <c r="I146" s="15"/>
    </row>
    <row r="147" spans="1:44" ht="18.75" customHeight="1" x14ac:dyDescent="0.25">
      <c r="A147" s="584" t="s">
        <v>124</v>
      </c>
      <c r="B147" s="137">
        <v>3071317</v>
      </c>
      <c r="C147" s="603" t="s">
        <v>125</v>
      </c>
      <c r="D147" s="604"/>
      <c r="E147" s="605"/>
      <c r="F147" s="478">
        <f>'TARIFA SIN IVA MODIFICABLE '!D135*0.19+'TARIFA SIN IVA MODIFICABLE '!D135</f>
        <v>12852</v>
      </c>
      <c r="G147" s="713"/>
      <c r="I147" s="15"/>
    </row>
    <row r="148" spans="1:44" ht="18.75" customHeight="1" x14ac:dyDescent="0.25">
      <c r="A148" s="585"/>
      <c r="B148" s="137">
        <v>3071301</v>
      </c>
      <c r="C148" s="600" t="s">
        <v>126</v>
      </c>
      <c r="D148" s="601"/>
      <c r="E148" s="602"/>
      <c r="F148" s="611">
        <f>'TARIFA SIN IVA MODIFICABLE '!D136*0.19+'TARIFA SIN IVA MODIFICABLE '!D136</f>
        <v>19278</v>
      </c>
      <c r="G148" s="612"/>
      <c r="I148" s="15"/>
    </row>
    <row r="149" spans="1:44" ht="18.75" customHeight="1" thickBot="1" x14ac:dyDescent="0.3">
      <c r="A149" s="586"/>
      <c r="B149" s="138">
        <v>3071314</v>
      </c>
      <c r="C149" s="736" t="s">
        <v>127</v>
      </c>
      <c r="D149" s="737"/>
      <c r="E149" s="738"/>
      <c r="F149" s="609">
        <f>'TARIFA SIN IVA MODIFICABLE '!D137*0.19+'TARIFA SIN IVA MODIFICABLE '!D137</f>
        <v>25704</v>
      </c>
      <c r="G149" s="613"/>
      <c r="I149" s="15"/>
    </row>
    <row r="150" spans="1:44" ht="18.75" customHeight="1" x14ac:dyDescent="0.25">
      <c r="A150" s="584" t="s">
        <v>232</v>
      </c>
      <c r="B150" s="137">
        <v>3071367</v>
      </c>
      <c r="C150" s="600" t="s">
        <v>128</v>
      </c>
      <c r="D150" s="601"/>
      <c r="E150" s="602"/>
      <c r="F150" s="611">
        <f>'TARIFA SIN IVA MODIFICABLE '!D138*0.19+'TARIFA SIN IVA MODIFICABLE '!D138</f>
        <v>66402</v>
      </c>
      <c r="G150" s="612"/>
      <c r="I150" s="15"/>
    </row>
    <row r="151" spans="1:44" ht="18.75" customHeight="1" x14ac:dyDescent="0.25">
      <c r="A151" s="585"/>
      <c r="B151" s="137">
        <v>3071361</v>
      </c>
      <c r="C151" s="603" t="s">
        <v>129</v>
      </c>
      <c r="D151" s="604"/>
      <c r="E151" s="605"/>
      <c r="F151" s="478">
        <f>'TARIFA SIN IVA MODIFICABLE '!D139*0.19+'TARIFA SIN IVA MODIFICABLE '!D139</f>
        <v>12733</v>
      </c>
      <c r="G151" s="713"/>
      <c r="I151" s="15"/>
    </row>
    <row r="152" spans="1:44" ht="18.75" customHeight="1" thickBot="1" x14ac:dyDescent="0.3">
      <c r="A152" s="586"/>
      <c r="B152" s="139">
        <v>3071366</v>
      </c>
      <c r="C152" s="606" t="s">
        <v>130</v>
      </c>
      <c r="D152" s="607"/>
      <c r="E152" s="608"/>
      <c r="F152" s="714">
        <f>'TARIFA SIN IVA MODIFICABLE '!D140*0.19+'TARIFA SIN IVA MODIFICABLE '!D140</f>
        <v>18921</v>
      </c>
      <c r="G152" s="715"/>
      <c r="I152" s="15"/>
    </row>
    <row r="153" spans="1:44" ht="6" customHeight="1" thickBot="1" x14ac:dyDescent="0.3">
      <c r="A153" s="26"/>
      <c r="B153" s="24"/>
      <c r="C153" s="27"/>
      <c r="D153" s="27"/>
      <c r="E153" s="25"/>
      <c r="F153" s="25"/>
      <c r="G153" s="25"/>
      <c r="I153" s="15"/>
    </row>
    <row r="154" spans="1:44" s="193" customFormat="1" ht="23.25" customHeight="1" thickBot="1" x14ac:dyDescent="0.45">
      <c r="A154" s="559" t="s">
        <v>131</v>
      </c>
      <c r="B154" s="560"/>
      <c r="C154" s="560"/>
      <c r="D154" s="560"/>
      <c r="E154" s="560"/>
      <c r="F154" s="560"/>
      <c r="G154" s="561"/>
      <c r="H154" s="191"/>
      <c r="I154" s="192"/>
    </row>
    <row r="155" spans="1:44" s="116" customFormat="1" ht="24" customHeight="1" thickBot="1" x14ac:dyDescent="0.3">
      <c r="A155" s="587" t="s">
        <v>340</v>
      </c>
      <c r="B155" s="588"/>
      <c r="C155" s="588"/>
      <c r="D155" s="588"/>
      <c r="E155" s="588"/>
      <c r="F155" s="588"/>
      <c r="G155" s="589"/>
      <c r="H155" s="115"/>
      <c r="I155" s="119"/>
    </row>
    <row r="156" spans="1:44" s="121" customFormat="1" ht="31.5" customHeight="1" thickBot="1" x14ac:dyDescent="0.3">
      <c r="A156" s="97"/>
      <c r="B156" s="97" t="s">
        <v>40</v>
      </c>
      <c r="C156" s="97" t="s">
        <v>41</v>
      </c>
      <c r="D156" s="97"/>
      <c r="E156" s="97" t="s">
        <v>579</v>
      </c>
      <c r="F156" s="97" t="s">
        <v>580</v>
      </c>
      <c r="G156" s="97" t="s">
        <v>581</v>
      </c>
      <c r="H156" s="120"/>
    </row>
    <row r="157" spans="1:44" s="18" customFormat="1" ht="18.75" customHeight="1" x14ac:dyDescent="0.25">
      <c r="A157" s="590" t="s">
        <v>132</v>
      </c>
      <c r="B157" s="587">
        <v>3071346</v>
      </c>
      <c r="C157" s="614" t="s">
        <v>563</v>
      </c>
      <c r="D157" s="615"/>
      <c r="E157" s="267">
        <f>'TARIFA SIN IVA MODIFICABLE '!D141*0.19+'TARIFA SIN IVA MODIFICABLE '!D141</f>
        <v>58310</v>
      </c>
      <c r="F157" s="267">
        <f>'TARIFA SIN IVA MODIFICABLE '!E141*0.19+'TARIFA SIN IVA MODIFICABLE '!E141</f>
        <v>49504</v>
      </c>
      <c r="G157" s="256">
        <f>'TARIFA SIN IVA MODIFICABLE '!F141*0.19+'TARIFA SIN IVA MODIFICABLE '!F141</f>
        <v>338555</v>
      </c>
      <c r="H157" s="16"/>
      <c r="I157" s="14"/>
      <c r="J157" s="17"/>
      <c r="K157" s="17"/>
      <c r="L157" s="17"/>
      <c r="M157" s="17"/>
      <c r="N157" s="17"/>
      <c r="O157" s="17"/>
      <c r="P157" s="17"/>
      <c r="Q157" s="17"/>
      <c r="R157" s="17"/>
      <c r="S157" s="17"/>
      <c r="T157" s="17"/>
      <c r="U157" s="17"/>
      <c r="V157" s="17"/>
      <c r="W157" s="17"/>
      <c r="X157" s="17"/>
      <c r="Y157" s="17"/>
      <c r="Z157" s="17"/>
      <c r="AA157" s="17"/>
      <c r="AB157" s="17"/>
      <c r="AC157" s="17"/>
      <c r="AD157" s="17"/>
      <c r="AE157" s="17"/>
      <c r="AO157" s="17">
        <v>250000</v>
      </c>
      <c r="AP157" s="17">
        <v>40000</v>
      </c>
      <c r="AQ157" s="17">
        <v>610000</v>
      </c>
      <c r="AR157" s="17">
        <v>570000</v>
      </c>
    </row>
    <row r="158" spans="1:44" s="18" customFormat="1" ht="18.75" customHeight="1" x14ac:dyDescent="0.25">
      <c r="A158" s="591"/>
      <c r="B158" s="452"/>
      <c r="C158" s="472" t="s">
        <v>564</v>
      </c>
      <c r="D158" s="473"/>
      <c r="E158" s="268">
        <f>'TARIFA SIN IVA MODIFICABLE '!D142*0.19+'TARIFA SIN IVA MODIFICABLE '!D142</f>
        <v>58310</v>
      </c>
      <c r="F158" s="268">
        <f>'TARIFA SIN IVA MODIFICABLE '!E142*0.19+'TARIFA SIN IVA MODIFICABLE '!E142</f>
        <v>49504</v>
      </c>
      <c r="G158" s="269">
        <f>'TARIFA SIN IVA MODIFICABLE '!F142*0.19+'TARIFA SIN IVA MODIFICABLE '!F142</f>
        <v>338555</v>
      </c>
      <c r="H158" s="16"/>
      <c r="I158" s="14"/>
      <c r="J158" s="17"/>
      <c r="K158" s="17"/>
      <c r="L158" s="17"/>
      <c r="M158" s="17"/>
      <c r="N158" s="17"/>
      <c r="O158" s="17"/>
      <c r="P158" s="17"/>
      <c r="Q158" s="17"/>
      <c r="R158" s="17"/>
      <c r="S158" s="17"/>
      <c r="T158" s="17"/>
      <c r="U158" s="17"/>
      <c r="V158" s="17"/>
      <c r="W158" s="17"/>
      <c r="X158" s="17"/>
      <c r="Y158" s="17"/>
      <c r="Z158" s="17"/>
      <c r="AA158" s="17"/>
      <c r="AB158" s="17"/>
      <c r="AC158" s="17"/>
      <c r="AD158" s="17"/>
      <c r="AE158" s="17"/>
      <c r="AO158" s="17"/>
      <c r="AP158" s="17"/>
      <c r="AQ158" s="17"/>
      <c r="AR158" s="17"/>
    </row>
    <row r="159" spans="1:44" s="18" customFormat="1" ht="18.75" customHeight="1" x14ac:dyDescent="0.25">
      <c r="A159" s="591"/>
      <c r="B159" s="455">
        <v>3071204</v>
      </c>
      <c r="C159" s="595" t="s">
        <v>550</v>
      </c>
      <c r="D159" s="596"/>
      <c r="E159" s="270">
        <f>'TARIFA SIN IVA MODIFICABLE '!D143*0.19+'TARIFA SIN IVA MODIFICABLE '!D143</f>
        <v>189091</v>
      </c>
      <c r="F159" s="270">
        <f>'TARIFA SIN IVA MODIFICABLE '!E143*0.19+'TARIFA SIN IVA MODIFICABLE '!E143</f>
        <v>160769</v>
      </c>
      <c r="G159" s="271">
        <f>'TARIFA SIN IVA MODIFICABLE '!F143*0.19+'TARIFA SIN IVA MODIFICABLE '!F143</f>
        <v>1098727</v>
      </c>
      <c r="H159" s="19"/>
      <c r="I159" s="14"/>
      <c r="J159" s="21"/>
      <c r="K159" s="21"/>
      <c r="L159" s="21"/>
      <c r="M159" s="21"/>
      <c r="N159" s="20"/>
      <c r="O159" s="20"/>
      <c r="P159" s="20"/>
      <c r="Q159" s="20"/>
      <c r="R159" s="20"/>
      <c r="S159" s="20"/>
      <c r="T159" s="20"/>
      <c r="U159" s="20"/>
      <c r="V159" s="20"/>
      <c r="W159" s="20"/>
      <c r="X159" s="20"/>
      <c r="Y159" s="20"/>
      <c r="Z159" s="20"/>
      <c r="AA159" s="20"/>
      <c r="AB159" s="20"/>
      <c r="AC159" s="20"/>
      <c r="AD159" s="20"/>
      <c r="AE159" s="20"/>
      <c r="AO159" s="20">
        <v>250000</v>
      </c>
      <c r="AP159" s="20">
        <v>40000</v>
      </c>
      <c r="AQ159" s="20">
        <v>610000</v>
      </c>
      <c r="AR159" s="20">
        <v>570000</v>
      </c>
    </row>
    <row r="160" spans="1:44" s="18" customFormat="1" ht="18.75" customHeight="1" x14ac:dyDescent="0.25">
      <c r="A160" s="591"/>
      <c r="B160" s="451"/>
      <c r="C160" s="449" t="s">
        <v>551</v>
      </c>
      <c r="D160" s="450"/>
      <c r="E160" s="272">
        <f>'TARIFA SIN IVA MODIFICABLE '!D144*0.19+'TARIFA SIN IVA MODIFICABLE '!D144</f>
        <v>257992</v>
      </c>
      <c r="F160" s="272">
        <f>'TARIFA SIN IVA MODIFICABLE '!E144*0.19+'TARIFA SIN IVA MODIFICABLE '!E144</f>
        <v>219198</v>
      </c>
      <c r="G160" s="257">
        <f>'TARIFA SIN IVA MODIFICABLE '!F144*0.19+'TARIFA SIN IVA MODIFICABLE '!F144</f>
        <v>1498567</v>
      </c>
      <c r="H160" s="19"/>
      <c r="I160" s="14"/>
      <c r="J160" s="17"/>
      <c r="T160" s="17"/>
      <c r="AB160" s="17"/>
      <c r="AC160" s="17"/>
    </row>
    <row r="161" spans="1:29" s="18" customFormat="1" ht="18.75" customHeight="1" x14ac:dyDescent="0.25">
      <c r="A161" s="591"/>
      <c r="B161" s="451"/>
      <c r="C161" s="470" t="s">
        <v>552</v>
      </c>
      <c r="D161" s="471"/>
      <c r="E161" s="273">
        <f>'TARIFA SIN IVA MODIFICABLE '!D145*0.19+'TARIFA SIN IVA MODIFICABLE '!D145</f>
        <v>453390</v>
      </c>
      <c r="F161" s="273">
        <f>'TARIFA SIN IVA MODIFICABLE '!E145*0.19+'TARIFA SIN IVA MODIFICABLE '!E145</f>
        <v>385322</v>
      </c>
      <c r="G161" s="274">
        <f>'TARIFA SIN IVA MODIFICABLE '!F145*0.19+'TARIFA SIN IVA MODIFICABLE '!F145</f>
        <v>2634065</v>
      </c>
      <c r="H161" s="19"/>
      <c r="I161" s="14"/>
      <c r="J161" s="21"/>
      <c r="T161" s="20"/>
      <c r="AB161" s="20"/>
      <c r="AC161" s="20"/>
    </row>
    <row r="162" spans="1:29" s="18" customFormat="1" ht="18.75" customHeight="1" x14ac:dyDescent="0.25">
      <c r="A162" s="591"/>
      <c r="B162" s="451"/>
      <c r="C162" s="449" t="s">
        <v>553</v>
      </c>
      <c r="D162" s="450"/>
      <c r="E162" s="272">
        <f>'TARIFA SIN IVA MODIFICABLE '!D146*0.19+'TARIFA SIN IVA MODIFICABLE '!D146</f>
        <v>728756</v>
      </c>
      <c r="F162" s="272">
        <f>'TARIFA SIN IVA MODIFICABLE '!E146*0.19+'TARIFA SIN IVA MODIFICABLE '!E146</f>
        <v>619395</v>
      </c>
      <c r="G162" s="257">
        <f>'TARIFA SIN IVA MODIFICABLE '!F146*0.19+'TARIFA SIN IVA MODIFICABLE '!F146</f>
        <v>4233901</v>
      </c>
      <c r="H162" s="19"/>
      <c r="I162" s="14"/>
      <c r="J162" s="17"/>
      <c r="T162" s="17"/>
      <c r="AB162" s="17"/>
      <c r="AC162" s="17"/>
    </row>
    <row r="163" spans="1:29" s="18" customFormat="1" ht="18.75" customHeight="1" x14ac:dyDescent="0.25">
      <c r="A163" s="591"/>
      <c r="B163" s="452"/>
      <c r="C163" s="474" t="s">
        <v>554</v>
      </c>
      <c r="D163" s="475"/>
      <c r="E163" s="275">
        <f>'TARIFA SIN IVA MODIFICABLE '!D147*0.19+'TARIFA SIN IVA MODIFICABLE '!D147</f>
        <v>1353744</v>
      </c>
      <c r="F163" s="275">
        <f>'TARIFA SIN IVA MODIFICABLE '!E147*0.19+'TARIFA SIN IVA MODIFICABLE '!E147</f>
        <v>1150730</v>
      </c>
      <c r="G163" s="276">
        <f>'TARIFA SIN IVA MODIFICABLE '!F147*0.19+'TARIFA SIN IVA MODIFICABLE '!F147</f>
        <v>7865424</v>
      </c>
      <c r="H163" s="19"/>
      <c r="I163" s="14"/>
      <c r="J163" s="21"/>
      <c r="T163" s="20"/>
      <c r="AB163" s="20"/>
      <c r="AC163" s="20"/>
    </row>
    <row r="164" spans="1:29" s="18" customFormat="1" ht="18.75" customHeight="1" x14ac:dyDescent="0.25">
      <c r="A164" s="591"/>
      <c r="B164" s="455">
        <v>3071262</v>
      </c>
      <c r="C164" s="453" t="s">
        <v>575</v>
      </c>
      <c r="D164" s="454"/>
      <c r="E164" s="277">
        <f>'TARIFA SIN IVA MODIFICABLE '!D148*0.19+'TARIFA SIN IVA MODIFICABLE '!D148</f>
        <v>809200</v>
      </c>
      <c r="F164" s="277">
        <f>'TARIFA SIN IVA MODIFICABLE '!E148*0.19+'TARIFA SIN IVA MODIFICABLE '!E148</f>
        <v>687820</v>
      </c>
      <c r="G164" s="278">
        <f>'TARIFA SIN IVA MODIFICABLE '!F148*0.19+'TARIFA SIN IVA MODIFICABLE '!F148</f>
        <v>4701214</v>
      </c>
      <c r="H164" s="19"/>
      <c r="I164" s="14"/>
      <c r="J164" s="21"/>
      <c r="T164" s="20"/>
      <c r="AB164" s="20"/>
      <c r="AC164" s="20"/>
    </row>
    <row r="165" spans="1:29" s="18" customFormat="1" ht="18.75" customHeight="1" x14ac:dyDescent="0.25">
      <c r="A165" s="591"/>
      <c r="B165" s="452"/>
      <c r="C165" s="474" t="s">
        <v>342</v>
      </c>
      <c r="D165" s="475"/>
      <c r="E165" s="275">
        <f>'TARIFA SIN IVA MODIFICABLE '!D149*0.19+'TARIFA SIN IVA MODIFICABLE '!D149</f>
        <v>914277</v>
      </c>
      <c r="F165" s="275">
        <f>'TARIFA SIN IVA MODIFICABLE '!E149*0.19+'TARIFA SIN IVA MODIFICABLE '!E149</f>
        <v>777070</v>
      </c>
      <c r="G165" s="276">
        <f>'TARIFA SIN IVA MODIFICABLE '!F149*0.19+'TARIFA SIN IVA MODIFICABLE '!F149</f>
        <v>5311803</v>
      </c>
      <c r="H165" s="19"/>
      <c r="I165" s="14"/>
      <c r="J165" s="17"/>
      <c r="T165" s="17"/>
      <c r="AB165" s="17"/>
    </row>
    <row r="166" spans="1:29" s="18" customFormat="1" ht="18.75" customHeight="1" x14ac:dyDescent="0.25">
      <c r="A166" s="591"/>
      <c r="B166" s="455">
        <v>3071265</v>
      </c>
      <c r="C166" s="453" t="s">
        <v>567</v>
      </c>
      <c r="D166" s="454"/>
      <c r="E166" s="277">
        <f>'TARIFA SIN IVA MODIFICABLE '!D150*0.19+'TARIFA SIN IVA MODIFICABLE '!D150</f>
        <v>2207093</v>
      </c>
      <c r="F166" s="277">
        <f>'TARIFA SIN IVA MODIFICABLE '!E150*0.19+'TARIFA SIN IVA MODIFICABLE '!E150</f>
        <v>1876035</v>
      </c>
      <c r="G166" s="278">
        <f>'TARIFA SIN IVA MODIFICABLE '!F150*0.19+'TARIFA SIN IVA MODIFICABLE '!F150</f>
        <v>12823202</v>
      </c>
      <c r="H166" s="19"/>
      <c r="I166" s="14"/>
      <c r="J166" s="21"/>
      <c r="T166" s="20"/>
      <c r="AB166" s="20"/>
    </row>
    <row r="167" spans="1:29" s="18" customFormat="1" ht="18.75" customHeight="1" x14ac:dyDescent="0.25">
      <c r="A167" s="591"/>
      <c r="B167" s="451"/>
      <c r="C167" s="470" t="s">
        <v>568</v>
      </c>
      <c r="D167" s="471"/>
      <c r="E167" s="273">
        <f>'TARIFA SIN IVA MODIFICABLE '!D151*0.19+'TARIFA SIN IVA MODIFICABLE '!D151</f>
        <v>3859289</v>
      </c>
      <c r="F167" s="273">
        <f>'TARIFA SIN IVA MODIFICABLE '!E151*0.19+'TARIFA SIN IVA MODIFICABLE '!E151</f>
        <v>3280354</v>
      </c>
      <c r="G167" s="274">
        <f>'TARIFA SIN IVA MODIFICABLE '!F151*0.19+'TARIFA SIN IVA MODIFICABLE '!F151</f>
        <v>22422337</v>
      </c>
      <c r="H167" s="19"/>
      <c r="I167" s="14"/>
      <c r="J167" s="21"/>
      <c r="T167" s="20"/>
      <c r="AB167" s="20"/>
    </row>
    <row r="168" spans="1:29" s="18" customFormat="1" ht="18.75" customHeight="1" x14ac:dyDescent="0.25">
      <c r="A168" s="591"/>
      <c r="B168" s="452"/>
      <c r="C168" s="472" t="s">
        <v>569</v>
      </c>
      <c r="D168" s="473"/>
      <c r="E168" s="268">
        <f>'TARIFA SIN IVA MODIFICABLE '!D152*0.19+'TARIFA SIN IVA MODIFICABLE '!D152</f>
        <v>5380942</v>
      </c>
      <c r="F168" s="268">
        <f>'TARIFA SIN IVA MODIFICABLE '!E152*0.19+'TARIFA SIN IVA MODIFICABLE '!E152</f>
        <v>4573765</v>
      </c>
      <c r="G168" s="269">
        <f>'TARIFA SIN IVA MODIFICABLE '!F152*0.19+'TARIFA SIN IVA MODIFICABLE '!F152</f>
        <v>31263085</v>
      </c>
      <c r="H168" s="19"/>
      <c r="I168" s="14"/>
      <c r="J168" s="17"/>
      <c r="T168" s="17"/>
      <c r="AB168" s="17"/>
    </row>
    <row r="169" spans="1:29" s="18" customFormat="1" ht="18.75" customHeight="1" x14ac:dyDescent="0.25">
      <c r="A169" s="591"/>
      <c r="B169" s="455">
        <v>3071234</v>
      </c>
      <c r="C169" s="595" t="s">
        <v>570</v>
      </c>
      <c r="D169" s="596"/>
      <c r="E169" s="270">
        <f>'TARIFA SIN IVA MODIFICABLE '!D153*0.19+'TARIFA SIN IVA MODIFICABLE '!D153</f>
        <v>566916</v>
      </c>
      <c r="F169" s="270">
        <f>'TARIFA SIN IVA MODIFICABLE '!E153*0.19+'TARIFA SIN IVA MODIFICABLE '!E153</f>
        <v>481831</v>
      </c>
      <c r="G169" s="271">
        <f>'TARIFA SIN IVA MODIFICABLE '!F153*0.19+'TARIFA SIN IVA MODIFICABLE '!F153</f>
        <v>3293682</v>
      </c>
      <c r="H169" s="19"/>
      <c r="I169" s="14"/>
      <c r="J169" s="21"/>
      <c r="T169" s="20"/>
      <c r="AB169" s="20"/>
    </row>
    <row r="170" spans="1:29" s="18" customFormat="1" ht="18.75" customHeight="1" x14ac:dyDescent="0.25">
      <c r="A170" s="591"/>
      <c r="B170" s="452"/>
      <c r="C170" s="472" t="s">
        <v>571</v>
      </c>
      <c r="D170" s="473"/>
      <c r="E170" s="268">
        <f>'TARIFA SIN IVA MODIFICABLE '!D154*0.19+'TARIFA SIN IVA MODIFICABLE '!D154</f>
        <v>759339</v>
      </c>
      <c r="F170" s="268">
        <f>'TARIFA SIN IVA MODIFICABLE '!E154*0.19+'TARIFA SIN IVA MODIFICABLE '!E154</f>
        <v>645456</v>
      </c>
      <c r="G170" s="269">
        <f>'TARIFA SIN IVA MODIFICABLE '!F154*0.19+'TARIFA SIN IVA MODIFICABLE '!F154</f>
        <v>4411568</v>
      </c>
      <c r="H170" s="19"/>
      <c r="I170" s="14"/>
      <c r="T170" s="17"/>
      <c r="AB170" s="17"/>
    </row>
    <row r="171" spans="1:29" s="18" customFormat="1" ht="18.75" customHeight="1" x14ac:dyDescent="0.25">
      <c r="A171" s="591"/>
      <c r="B171" s="222"/>
      <c r="C171" s="470" t="s">
        <v>572</v>
      </c>
      <c r="D171" s="471"/>
      <c r="E171" s="273">
        <f>'TARIFA SIN IVA MODIFICABLE '!D155*0.19+'TARIFA SIN IVA MODIFICABLE '!D155</f>
        <v>363902</v>
      </c>
      <c r="F171" s="273">
        <f>'TARIFA SIN IVA MODIFICABLE '!E155*0.19+'TARIFA SIN IVA MODIFICABLE '!E155</f>
        <v>309281</v>
      </c>
      <c r="G171" s="274">
        <f>'TARIFA SIN IVA MODIFICABLE '!F155*0.19+'TARIFA SIN IVA MODIFICABLE '!F155</f>
        <v>2114273</v>
      </c>
      <c r="H171" s="19"/>
      <c r="I171" s="14"/>
      <c r="T171" s="17"/>
      <c r="AB171" s="17"/>
    </row>
    <row r="172" spans="1:29" s="18" customFormat="1" ht="33.75" customHeight="1" thickBot="1" x14ac:dyDescent="0.3">
      <c r="A172" s="592"/>
      <c r="B172" s="234">
        <v>3071291</v>
      </c>
      <c r="C172" s="593" t="s">
        <v>541</v>
      </c>
      <c r="D172" s="594"/>
      <c r="E172" s="279">
        <f>'TARIFA SIN IVA MODIFICABLE '!D156*0.19+'TARIFA SIN IVA MODIFICABLE '!D156</f>
        <v>1424906</v>
      </c>
      <c r="F172" s="279">
        <f>'TARIFA SIN IVA MODIFICABLE '!E156*0.19+'TARIFA SIN IVA MODIFICABLE '!E156</f>
        <v>1211182</v>
      </c>
      <c r="G172" s="280">
        <f>'TARIFA SIN IVA MODIFICABLE '!F156*0.19+'TARIFA SIN IVA MODIFICABLE '!F156</f>
        <v>8278949</v>
      </c>
      <c r="H172" s="19"/>
      <c r="I172" s="14"/>
      <c r="T172" s="20"/>
      <c r="AB172" s="20"/>
    </row>
    <row r="173" spans="1:29" s="18" customFormat="1" ht="18.75" customHeight="1" x14ac:dyDescent="0.25">
      <c r="A173" s="597" t="s">
        <v>555</v>
      </c>
      <c r="B173" s="455">
        <v>3071348</v>
      </c>
      <c r="C173" s="595" t="s">
        <v>270</v>
      </c>
      <c r="D173" s="596"/>
      <c r="E173" s="270">
        <f>'TARIFA SIN IVA MODIFICABLE '!D157*0.19+'TARIFA SIN IVA MODIFICABLE '!D157</f>
        <v>219436</v>
      </c>
      <c r="F173" s="270">
        <f>'TARIFA SIN IVA MODIFICABLE '!E157*0.19+'TARIFA SIN IVA MODIFICABLE '!E157</f>
        <v>186473</v>
      </c>
      <c r="G173" s="271">
        <f>'TARIFA SIN IVA MODIFICABLE '!F157*0.19+'TARIFA SIN IVA MODIFICABLE '!F157</f>
        <v>1274728</v>
      </c>
      <c r="H173" s="19"/>
      <c r="I173" s="14"/>
      <c r="AB173" s="17"/>
    </row>
    <row r="174" spans="1:29" s="18" customFormat="1" ht="18.75" customHeight="1" x14ac:dyDescent="0.25">
      <c r="A174" s="598"/>
      <c r="B174" s="451"/>
      <c r="C174" s="449" t="s">
        <v>271</v>
      </c>
      <c r="D174" s="450"/>
      <c r="E174" s="272">
        <f>'TARIFA SIN IVA MODIFICABLE '!D158*0.19+'TARIFA SIN IVA MODIFICABLE '!D158</f>
        <v>438872</v>
      </c>
      <c r="F174" s="272">
        <f>'TARIFA SIN IVA MODIFICABLE '!E158*0.19+'TARIFA SIN IVA MODIFICABLE '!E158</f>
        <v>372946</v>
      </c>
      <c r="G174" s="257">
        <f>'TARIFA SIN IVA MODIFICABLE '!F158*0.19+'TARIFA SIN IVA MODIFICABLE '!F158</f>
        <v>2549575</v>
      </c>
      <c r="H174" s="19"/>
      <c r="I174" s="14"/>
      <c r="AB174" s="20"/>
    </row>
    <row r="175" spans="1:29" s="18" customFormat="1" ht="18.75" customHeight="1" x14ac:dyDescent="0.25">
      <c r="A175" s="598"/>
      <c r="B175" s="451"/>
      <c r="C175" s="470" t="s">
        <v>565</v>
      </c>
      <c r="D175" s="471"/>
      <c r="E175" s="273">
        <f>'TARIFA SIN IVA MODIFICABLE '!D159*0.19+'TARIFA SIN IVA MODIFICABLE '!D159</f>
        <v>543949</v>
      </c>
      <c r="F175" s="273">
        <f>'TARIFA SIN IVA MODIFICABLE '!E159*0.19+'TARIFA SIN IVA MODIFICABLE '!E159</f>
        <v>462315</v>
      </c>
      <c r="G175" s="274">
        <f>'TARIFA SIN IVA MODIFICABLE '!F159*0.19+'TARIFA SIN IVA MODIFICABLE '!F159</f>
        <v>3160164</v>
      </c>
      <c r="H175" s="19"/>
      <c r="I175" s="14"/>
      <c r="AB175" s="17"/>
    </row>
    <row r="176" spans="1:29" s="18" customFormat="1" ht="18.75" customHeight="1" x14ac:dyDescent="0.25">
      <c r="A176" s="598"/>
      <c r="B176" s="452"/>
      <c r="C176" s="472" t="s">
        <v>566</v>
      </c>
      <c r="D176" s="473"/>
      <c r="E176" s="268">
        <f>'TARIFA SIN IVA MODIFICABLE '!D160*0.19+'TARIFA SIN IVA MODIFICABLE '!D160</f>
        <v>821100</v>
      </c>
      <c r="F176" s="268">
        <f>'TARIFA SIN IVA MODIFICABLE '!E160*0.19+'TARIFA SIN IVA MODIFICABLE '!E160</f>
        <v>697935</v>
      </c>
      <c r="G176" s="269">
        <f>'TARIFA SIN IVA MODIFICABLE '!F160*0.19+'TARIFA SIN IVA MODIFICABLE '!F160</f>
        <v>4770353</v>
      </c>
      <c r="H176" s="19"/>
      <c r="I176" s="14"/>
      <c r="AB176" s="20"/>
    </row>
    <row r="177" spans="1:28" s="18" customFormat="1" ht="18.75" customHeight="1" x14ac:dyDescent="0.25">
      <c r="A177" s="598" t="s">
        <v>556</v>
      </c>
      <c r="B177" s="455">
        <v>3071349</v>
      </c>
      <c r="C177" s="595" t="s">
        <v>349</v>
      </c>
      <c r="D177" s="596"/>
      <c r="E177" s="270">
        <f>'TARIFA SIN IVA MODIFICABLE '!D161*0.19+'TARIFA SIN IVA MODIFICABLE '!D161</f>
        <v>401506</v>
      </c>
      <c r="F177" s="270">
        <f>'TARIFA SIN IVA MODIFICABLE '!E161*0.19+'TARIFA SIN IVA MODIFICABLE '!E161</f>
        <v>341292</v>
      </c>
      <c r="G177" s="271">
        <f>'TARIFA SIN IVA MODIFICABLE '!F161*0.19+'TARIFA SIN IVA MODIFICABLE '!F161</f>
        <v>2332995</v>
      </c>
      <c r="H177" s="19"/>
      <c r="I177" s="14"/>
      <c r="AB177" s="17"/>
    </row>
    <row r="178" spans="1:28" s="18" customFormat="1" ht="18.75" customHeight="1" x14ac:dyDescent="0.25">
      <c r="A178" s="598"/>
      <c r="B178" s="451"/>
      <c r="C178" s="449" t="s">
        <v>350</v>
      </c>
      <c r="D178" s="450"/>
      <c r="E178" s="272">
        <f>'TARIFA SIN IVA MODIFICABLE '!D162*0.19+'TARIFA SIN IVA MODIFICABLE '!D162</f>
        <v>124831</v>
      </c>
      <c r="F178" s="272">
        <f>'TARIFA SIN IVA MODIFICABLE '!E162*0.19+'TARIFA SIN IVA MODIFICABLE '!E162</f>
        <v>106029</v>
      </c>
      <c r="G178" s="257">
        <f>'TARIFA SIN IVA MODIFICABLE '!F162*0.19+'TARIFA SIN IVA MODIFICABLE '!F162</f>
        <v>725067</v>
      </c>
      <c r="H178" s="19"/>
      <c r="I178" s="14"/>
      <c r="AB178" s="20"/>
    </row>
    <row r="179" spans="1:28" s="18" customFormat="1" ht="18.75" customHeight="1" x14ac:dyDescent="0.25">
      <c r="A179" s="598"/>
      <c r="B179" s="451"/>
      <c r="C179" s="470" t="s">
        <v>351</v>
      </c>
      <c r="D179" s="471"/>
      <c r="E179" s="273">
        <f>'TARIFA SIN IVA MODIFICABLE '!D163*0.19+'TARIFA SIN IVA MODIFICABLE '!D163</f>
        <v>124831</v>
      </c>
      <c r="F179" s="273">
        <f>'TARIFA SIN IVA MODIFICABLE '!E163*0.19+'TARIFA SIN IVA MODIFICABLE '!E163</f>
        <v>106029</v>
      </c>
      <c r="G179" s="274">
        <f>'TARIFA SIN IVA MODIFICABLE '!F163*0.19+'TARIFA SIN IVA MODIFICABLE '!F163</f>
        <v>725067</v>
      </c>
      <c r="H179" s="19"/>
      <c r="I179" s="14"/>
      <c r="AB179" s="17"/>
    </row>
    <row r="180" spans="1:28" s="18" customFormat="1" ht="18.75" customHeight="1" x14ac:dyDescent="0.25">
      <c r="A180" s="598"/>
      <c r="B180" s="451"/>
      <c r="C180" s="449" t="s">
        <v>576</v>
      </c>
      <c r="D180" s="450"/>
      <c r="E180" s="272">
        <f>'TARIFA SIN IVA MODIFICABLE '!D164*0.19+'TARIFA SIN IVA MODIFICABLE '!D164</f>
        <v>37723</v>
      </c>
      <c r="F180" s="272">
        <f>'TARIFA SIN IVA MODIFICABLE '!E164*0.19+'TARIFA SIN IVA MODIFICABLE '!E164</f>
        <v>32011</v>
      </c>
      <c r="G180" s="257">
        <f>'TARIFA SIN IVA MODIFICABLE '!F164*0.19+'TARIFA SIN IVA MODIFICABLE '!F164</f>
        <v>219079</v>
      </c>
      <c r="H180" s="19"/>
      <c r="I180" s="14"/>
      <c r="AB180" s="20"/>
    </row>
    <row r="181" spans="1:28" s="18" customFormat="1" ht="18.75" customHeight="1" x14ac:dyDescent="0.25">
      <c r="A181" s="598"/>
      <c r="B181" s="451"/>
      <c r="C181" s="470" t="s">
        <v>274</v>
      </c>
      <c r="D181" s="471"/>
      <c r="E181" s="273">
        <f>'TARIFA SIN IVA MODIFICABLE '!D165*0.19+'TARIFA SIN IVA MODIFICABLE '!D165</f>
        <v>242998</v>
      </c>
      <c r="F181" s="273">
        <f>'TARIFA SIN IVA MODIFICABLE '!E165*0.19+'TARIFA SIN IVA MODIFICABLE '!E165</f>
        <v>206584</v>
      </c>
      <c r="G181" s="274">
        <f>'TARIFA SIN IVA MODIFICABLE '!F165*0.19+'TARIFA SIN IVA MODIFICABLE '!F165</f>
        <v>1411816</v>
      </c>
      <c r="H181" s="19"/>
      <c r="I181" s="14"/>
    </row>
    <row r="182" spans="1:28" s="18" customFormat="1" ht="18.75" customHeight="1" x14ac:dyDescent="0.25">
      <c r="A182" s="598"/>
      <c r="B182" s="452"/>
      <c r="C182" s="472" t="s">
        <v>352</v>
      </c>
      <c r="D182" s="473"/>
      <c r="E182" s="268">
        <f>'TARIFA SIN IVA MODIFICABLE '!D166*0.19+'TARIFA SIN IVA MODIFICABLE '!D166</f>
        <v>268226</v>
      </c>
      <c r="F182" s="268">
        <f>'TARIFA SIN IVA MODIFICABLE '!E166*0.19+'TARIFA SIN IVA MODIFICABLE '!E166</f>
        <v>228004</v>
      </c>
      <c r="G182" s="269">
        <f>'TARIFA SIN IVA MODIFICABLE '!F166*0.19+'TARIFA SIN IVA MODIFICABLE '!F166</f>
        <v>1558305</v>
      </c>
      <c r="H182" s="19"/>
      <c r="I182" s="14"/>
    </row>
    <row r="183" spans="1:28" s="18" customFormat="1" ht="18.75" customHeight="1" x14ac:dyDescent="0.25">
      <c r="A183" s="598" t="s">
        <v>142</v>
      </c>
      <c r="B183" s="122">
        <v>30713212</v>
      </c>
      <c r="C183" s="470" t="s">
        <v>353</v>
      </c>
      <c r="D183" s="471"/>
      <c r="E183" s="273">
        <f>'TARIFA SIN IVA MODIFICABLE '!D167*0.19+'TARIFA SIN IVA MODIFICABLE '!D167</f>
        <v>302617</v>
      </c>
      <c r="F183" s="273">
        <f>'TARIFA SIN IVA MODIFICABLE '!E167*0.19+'TARIFA SIN IVA MODIFICABLE '!E167</f>
        <v>257278</v>
      </c>
      <c r="G183" s="274">
        <f>'TARIFA SIN IVA MODIFICABLE '!F167*0.19+'TARIFA SIN IVA MODIFICABLE '!F167</f>
        <v>1758344</v>
      </c>
      <c r="H183" s="19"/>
      <c r="I183" s="14"/>
    </row>
    <row r="184" spans="1:28" s="18" customFormat="1" ht="18.75" customHeight="1" x14ac:dyDescent="0.25">
      <c r="A184" s="598"/>
      <c r="B184" s="455">
        <v>30713204</v>
      </c>
      <c r="C184" s="453" t="s">
        <v>573</v>
      </c>
      <c r="D184" s="454"/>
      <c r="E184" s="277">
        <f>'TARIFA SIN IVA MODIFICABLE '!D168*0.19+'TARIFA SIN IVA MODIFICABLE '!D168</f>
        <v>128996</v>
      </c>
      <c r="F184" s="277">
        <f>'TARIFA SIN IVA MODIFICABLE '!E168*0.19+'TARIFA SIN IVA MODIFICABLE '!E168</f>
        <v>109718</v>
      </c>
      <c r="G184" s="278">
        <f>'TARIFA SIN IVA MODIFICABLE '!F168*0.19+'TARIFA SIN IVA MODIFICABLE '!F168</f>
        <v>749700</v>
      </c>
      <c r="H184" s="19"/>
      <c r="I184" s="14"/>
    </row>
    <row r="185" spans="1:28" s="18" customFormat="1" ht="18.75" customHeight="1" x14ac:dyDescent="0.25">
      <c r="A185" s="598"/>
      <c r="B185" s="451"/>
      <c r="C185" s="470" t="s">
        <v>354</v>
      </c>
      <c r="D185" s="471"/>
      <c r="E185" s="273">
        <f>'TARIFA SIN IVA MODIFICABLE '!D169*0.19+'TARIFA SIN IVA MODIFICABLE '!D169</f>
        <v>312137</v>
      </c>
      <c r="F185" s="273">
        <f>'TARIFA SIN IVA MODIFICABLE '!E169*0.19+'TARIFA SIN IVA MODIFICABLE '!E169</f>
        <v>265251</v>
      </c>
      <c r="G185" s="274">
        <f>'TARIFA SIN IVA MODIFICABLE '!F169*0.19+'TARIFA SIN IVA MODIFICABLE '!F169</f>
        <v>1813322</v>
      </c>
      <c r="H185" s="19"/>
      <c r="I185" s="14"/>
    </row>
    <row r="186" spans="1:28" s="18" customFormat="1" ht="33.75" customHeight="1" x14ac:dyDescent="0.25">
      <c r="A186" s="598"/>
      <c r="B186" s="452"/>
      <c r="C186" s="472" t="s">
        <v>146</v>
      </c>
      <c r="D186" s="473"/>
      <c r="E186" s="268">
        <f>'TARIFA SIN IVA MODIFICABLE '!D170*0.19+'TARIFA SIN IVA MODIFICABLE '!D170</f>
        <v>401506</v>
      </c>
      <c r="F186" s="268">
        <f>'TARIFA SIN IVA MODIFICABLE '!E170*0.19+'TARIFA SIN IVA MODIFICABLE '!E170</f>
        <v>341292</v>
      </c>
      <c r="G186" s="269">
        <f>'TARIFA SIN IVA MODIFICABLE '!F170*0.19+'TARIFA SIN IVA MODIFICABLE '!F170</f>
        <v>2332995</v>
      </c>
      <c r="H186" s="19"/>
      <c r="I186" s="14"/>
    </row>
    <row r="187" spans="1:28" s="18" customFormat="1" ht="18.75" customHeight="1" x14ac:dyDescent="0.25">
      <c r="A187" s="598"/>
      <c r="B187" s="451">
        <v>3070411</v>
      </c>
      <c r="C187" s="470" t="s">
        <v>275</v>
      </c>
      <c r="D187" s="471"/>
      <c r="E187" s="273">
        <f>'TARIFA SIN IVA MODIFICABLE '!D171*0.19+'TARIFA SIN IVA MODIFICABLE '!D171</f>
        <v>128996</v>
      </c>
      <c r="F187" s="273">
        <f>'TARIFA SIN IVA MODIFICABLE '!E171*0.19+'TARIFA SIN IVA MODIFICABLE '!E171</f>
        <v>109718</v>
      </c>
      <c r="G187" s="274">
        <f>'TARIFA SIN IVA MODIFICABLE '!F171*0.19+'TARIFA SIN IVA MODIFICABLE '!F171</f>
        <v>749700</v>
      </c>
      <c r="H187" s="19"/>
      <c r="I187" s="14"/>
    </row>
    <row r="188" spans="1:28" s="18" customFormat="1" ht="18.75" customHeight="1" x14ac:dyDescent="0.25">
      <c r="A188" s="598"/>
      <c r="B188" s="451"/>
      <c r="C188" s="449" t="s">
        <v>557</v>
      </c>
      <c r="D188" s="450"/>
      <c r="E188" s="272">
        <f>'TARIFA SIN IVA MODIFICABLE '!D172*0.19+'TARIFA SIN IVA MODIFICABLE '!D172</f>
        <v>191233</v>
      </c>
      <c r="F188" s="272">
        <f>'TARIFA SIN IVA MODIFICABLE '!E172*0.19+'TARIFA SIN IVA MODIFICABLE '!E172</f>
        <v>162554</v>
      </c>
      <c r="G188" s="257">
        <f>'TARIFA SIN IVA MODIFICABLE '!F172*0.19+'TARIFA SIN IVA MODIFICABLE '!F172</f>
        <v>1111341</v>
      </c>
      <c r="H188" s="19"/>
      <c r="I188" s="14"/>
    </row>
    <row r="189" spans="1:28" s="18" customFormat="1" ht="30.75" customHeight="1" thickBot="1" x14ac:dyDescent="0.3">
      <c r="A189" s="599"/>
      <c r="B189" s="452"/>
      <c r="C189" s="474" t="s">
        <v>277</v>
      </c>
      <c r="D189" s="475"/>
      <c r="E189" s="275">
        <f>'TARIFA SIN IVA MODIFICABLE '!D173*0.19+'TARIFA SIN IVA MODIFICABLE '!D173</f>
        <v>329630</v>
      </c>
      <c r="F189" s="275">
        <f>'TARIFA SIN IVA MODIFICABLE '!E173*0.19+'TARIFA SIN IVA MODIFICABLE '!E173</f>
        <v>280245</v>
      </c>
      <c r="G189" s="276">
        <f>'TARIFA SIN IVA MODIFICABLE '!F173*0.19+'TARIFA SIN IVA MODIFICABLE '!F173</f>
        <v>1915305</v>
      </c>
      <c r="H189" s="19"/>
      <c r="I189" s="14"/>
    </row>
    <row r="190" spans="1:28" s="18" customFormat="1" ht="20.25" customHeight="1" x14ac:dyDescent="0.25">
      <c r="A190" s="554" t="s">
        <v>558</v>
      </c>
      <c r="B190" s="222">
        <v>3071285</v>
      </c>
      <c r="C190" s="449" t="s">
        <v>574</v>
      </c>
      <c r="D190" s="450"/>
      <c r="E190" s="272">
        <f>'TARIFA SIN IVA MODIFICABLE '!D174*0.19+'TARIFA SIN IVA MODIFICABLE '!D174</f>
        <v>28679</v>
      </c>
      <c r="F190" s="272">
        <f>'TARIFA SIN IVA MODIFICABLE '!E174*0.19+'TARIFA SIN IVA MODIFICABLE '!E174</f>
        <v>24395</v>
      </c>
      <c r="G190" s="257">
        <f>'TARIFA SIN IVA MODIFICABLE '!F174*0.19+'TARIFA SIN IVA MODIFICABLE '!F174</f>
        <v>166481</v>
      </c>
      <c r="H190" s="19"/>
      <c r="I190" s="14"/>
    </row>
    <row r="191" spans="1:28" s="18" customFormat="1" ht="20.25" customHeight="1" x14ac:dyDescent="0.25">
      <c r="A191" s="555"/>
      <c r="B191" s="234">
        <v>3071282</v>
      </c>
      <c r="C191" s="519" t="s">
        <v>147</v>
      </c>
      <c r="D191" s="520"/>
      <c r="E191" s="281">
        <f>'TARIFA SIN IVA MODIFICABLE '!D175*0.19+'TARIFA SIN IVA MODIFICABLE '!D175</f>
        <v>313684</v>
      </c>
      <c r="F191" s="281">
        <f>'TARIFA SIN IVA MODIFICABLE '!E175*0.19+'TARIFA SIN IVA MODIFICABLE '!E175</f>
        <v>266679</v>
      </c>
      <c r="G191" s="282">
        <f>'TARIFA SIN IVA MODIFICABLE '!F175*0.19+'TARIFA SIN IVA MODIFICABLE '!F175</f>
        <v>1822723</v>
      </c>
      <c r="H191" s="19"/>
    </row>
    <row r="192" spans="1:28" s="18" customFormat="1" ht="20.25" customHeight="1" thickBot="1" x14ac:dyDescent="0.3">
      <c r="A192" s="556"/>
      <c r="B192" s="199">
        <v>3070534</v>
      </c>
      <c r="C192" s="521" t="s">
        <v>278</v>
      </c>
      <c r="D192" s="522"/>
      <c r="E192" s="283">
        <f>'TARIFA SIN IVA MODIFICABLE '!D176*0.19+'TARIFA SIN IVA MODIFICABLE '!D176</f>
        <v>345219</v>
      </c>
      <c r="F192" s="283">
        <f>'TARIFA SIN IVA MODIFICABLE '!E176*0.19+'TARIFA SIN IVA MODIFICABLE '!E176</f>
        <v>345219</v>
      </c>
      <c r="G192" s="284">
        <f>'TARIFA SIN IVA MODIFICABLE '!F176*0.19+'TARIFA SIN IVA MODIFICABLE '!F176</f>
        <v>345219</v>
      </c>
      <c r="H192" s="19"/>
      <c r="I192" s="14"/>
    </row>
    <row r="193" spans="1:9" s="18" customFormat="1" ht="4.5" customHeight="1" thickBot="1" x14ac:dyDescent="0.3">
      <c r="A193" s="29"/>
      <c r="B193" s="30"/>
      <c r="C193" s="28"/>
      <c r="D193" s="31"/>
      <c r="E193" s="32"/>
      <c r="F193" s="32"/>
      <c r="G193" s="33"/>
      <c r="H193" s="19"/>
      <c r="I193" s="14"/>
    </row>
    <row r="194" spans="1:9" s="196" customFormat="1" ht="23.25" customHeight="1" thickBot="1" x14ac:dyDescent="0.45">
      <c r="A194" s="523" t="s">
        <v>151</v>
      </c>
      <c r="B194" s="524"/>
      <c r="C194" s="524"/>
      <c r="D194" s="524"/>
      <c r="E194" s="524"/>
      <c r="F194" s="524"/>
      <c r="G194" s="525"/>
      <c r="H194" s="194"/>
      <c r="I194" s="195"/>
    </row>
    <row r="195" spans="1:9" ht="20.25" customHeight="1" thickBot="1" x14ac:dyDescent="0.3">
      <c r="A195" s="536" t="s">
        <v>233</v>
      </c>
      <c r="B195" s="537"/>
      <c r="C195" s="537"/>
      <c r="D195" s="537"/>
      <c r="E195" s="537"/>
      <c r="F195" s="537"/>
      <c r="G195" s="538"/>
    </row>
    <row r="196" spans="1:9" s="121" customFormat="1" ht="17.25" customHeight="1" thickBot="1" x14ac:dyDescent="0.3">
      <c r="A196" s="539" t="s">
        <v>152</v>
      </c>
      <c r="B196" s="107" t="s">
        <v>40</v>
      </c>
      <c r="C196" s="107" t="s">
        <v>41</v>
      </c>
      <c r="D196" s="542" t="s">
        <v>218</v>
      </c>
      <c r="E196" s="543"/>
      <c r="F196" s="543"/>
      <c r="G196" s="544"/>
      <c r="H196" s="120"/>
      <c r="I196" s="123"/>
    </row>
    <row r="197" spans="1:9" ht="18.75" customHeight="1" x14ac:dyDescent="0.25">
      <c r="A197" s="540"/>
      <c r="B197" s="124">
        <v>3071284</v>
      </c>
      <c r="C197" s="125" t="s">
        <v>280</v>
      </c>
      <c r="D197" s="545" t="s">
        <v>332</v>
      </c>
      <c r="E197" s="546"/>
      <c r="F197" s="546"/>
      <c r="G197" s="547"/>
      <c r="H197" s="9"/>
    </row>
    <row r="198" spans="1:9" s="18" customFormat="1" ht="18.75" customHeight="1" x14ac:dyDescent="0.25">
      <c r="A198" s="540"/>
      <c r="B198" s="126">
        <v>30713144</v>
      </c>
      <c r="C198" s="245" t="s">
        <v>355</v>
      </c>
      <c r="D198" s="548" t="s">
        <v>332</v>
      </c>
      <c r="E198" s="549"/>
      <c r="F198" s="549"/>
      <c r="G198" s="550"/>
      <c r="H198" s="19"/>
      <c r="I198" s="14"/>
    </row>
    <row r="199" spans="1:9" s="18" customFormat="1" ht="18.75" customHeight="1" thickBot="1" x14ac:dyDescent="0.3">
      <c r="A199" s="541"/>
      <c r="B199" s="127">
        <v>30713147</v>
      </c>
      <c r="C199" s="128" t="s">
        <v>356</v>
      </c>
      <c r="D199" s="551" t="s">
        <v>332</v>
      </c>
      <c r="E199" s="552"/>
      <c r="F199" s="552"/>
      <c r="G199" s="553"/>
      <c r="H199" s="19"/>
      <c r="I199" s="14"/>
    </row>
    <row r="200" spans="1:9" s="18" customFormat="1" ht="8.25" customHeight="1" thickBot="1" x14ac:dyDescent="0.3">
      <c r="A200" s="29"/>
      <c r="B200" s="30"/>
      <c r="C200" s="28"/>
      <c r="D200" s="31"/>
      <c r="E200" s="32"/>
      <c r="F200" s="32"/>
      <c r="G200" s="33"/>
      <c r="H200" s="19"/>
      <c r="I200" s="14"/>
    </row>
    <row r="201" spans="1:9" s="193" customFormat="1" ht="23.25" customHeight="1" thickBot="1" x14ac:dyDescent="0.45">
      <c r="A201" s="523" t="s">
        <v>153</v>
      </c>
      <c r="B201" s="524"/>
      <c r="C201" s="524"/>
      <c r="D201" s="524"/>
      <c r="E201" s="524"/>
      <c r="F201" s="524"/>
      <c r="G201" s="525"/>
      <c r="H201" s="191"/>
    </row>
    <row r="202" spans="1:9" ht="108.75" customHeight="1" thickBot="1" x14ac:dyDescent="0.3">
      <c r="A202" s="526" t="s">
        <v>357</v>
      </c>
      <c r="B202" s="527"/>
      <c r="C202" s="527"/>
      <c r="D202" s="527"/>
      <c r="E202" s="527"/>
      <c r="F202" s="527"/>
      <c r="G202" s="528"/>
    </row>
    <row r="203" spans="1:9" s="100" customFormat="1" ht="17.25" customHeight="1" thickBot="1" x14ac:dyDescent="0.3">
      <c r="A203" s="529" t="s">
        <v>154</v>
      </c>
      <c r="B203" s="107" t="s">
        <v>40</v>
      </c>
      <c r="C203" s="107" t="s">
        <v>41</v>
      </c>
      <c r="D203" s="531" t="s">
        <v>234</v>
      </c>
      <c r="E203" s="532"/>
      <c r="F203" s="531" t="s">
        <v>235</v>
      </c>
      <c r="G203" s="532"/>
      <c r="H203" s="129"/>
    </row>
    <row r="204" spans="1:9" ht="32.25" customHeight="1" thickBot="1" x14ac:dyDescent="0.3">
      <c r="A204" s="530"/>
      <c r="B204" s="130">
        <v>3071312</v>
      </c>
      <c r="C204" s="131" t="s">
        <v>155</v>
      </c>
      <c r="D204" s="533">
        <f>'TARIFA SIN IVA MODIFICABLE '!D180*0.19+'TARIFA SIN IVA MODIFICABLE '!D180</f>
        <v>248234</v>
      </c>
      <c r="E204" s="534"/>
      <c r="F204" s="533">
        <f>'TARIFA SIN IVA MODIFICABLE '!D181*0.19+'TARIFA SIN IVA MODIFICABLE '!D181</f>
        <v>400911</v>
      </c>
      <c r="G204" s="535"/>
      <c r="H204" s="129"/>
    </row>
    <row r="205" spans="1:9" ht="7.5" customHeight="1" thickBot="1" x14ac:dyDescent="0.3">
      <c r="A205" s="4"/>
      <c r="B205" s="34"/>
      <c r="C205" s="35"/>
      <c r="D205" s="35"/>
      <c r="E205" s="25"/>
      <c r="F205" s="25"/>
      <c r="G205" s="25"/>
      <c r="H205" s="129"/>
    </row>
    <row r="206" spans="1:9" s="193" customFormat="1" ht="23.25" customHeight="1" thickBot="1" x14ac:dyDescent="0.45">
      <c r="A206" s="559" t="s">
        <v>34</v>
      </c>
      <c r="B206" s="560"/>
      <c r="C206" s="560"/>
      <c r="D206" s="560"/>
      <c r="E206" s="560"/>
      <c r="F206" s="560"/>
      <c r="G206" s="561"/>
      <c r="H206" s="197"/>
    </row>
    <row r="207" spans="1:9" ht="50.25" customHeight="1" thickBot="1" x14ac:dyDescent="0.3">
      <c r="A207" s="562" t="s">
        <v>299</v>
      </c>
      <c r="B207" s="563"/>
      <c r="C207" s="563"/>
      <c r="D207" s="563"/>
      <c r="E207" s="563"/>
      <c r="F207" s="563"/>
      <c r="G207" s="564"/>
      <c r="H207" s="129"/>
    </row>
    <row r="208" spans="1:9" s="100" customFormat="1" ht="17.25" customHeight="1" thickBot="1" x14ac:dyDescent="0.3">
      <c r="A208" s="565" t="s">
        <v>64</v>
      </c>
      <c r="B208" s="97" t="s">
        <v>40</v>
      </c>
      <c r="C208" s="102" t="s">
        <v>41</v>
      </c>
      <c r="D208" s="568" t="s">
        <v>47</v>
      </c>
      <c r="E208" s="569"/>
      <c r="F208" s="569"/>
      <c r="G208" s="570"/>
      <c r="H208" s="571"/>
    </row>
    <row r="209" spans="1:8" ht="18.75" customHeight="1" x14ac:dyDescent="0.25">
      <c r="A209" s="566"/>
      <c r="B209" s="140">
        <v>3071433</v>
      </c>
      <c r="C209" s="135" t="s">
        <v>156</v>
      </c>
      <c r="D209" s="572">
        <f>'TARIFA SIN IVA MODIFICABLE '!D182*0.19+'TARIFA SIN IVA MODIFICABLE '!D182</f>
        <v>436492</v>
      </c>
      <c r="E209" s="573"/>
      <c r="F209" s="573"/>
      <c r="G209" s="574"/>
      <c r="H209" s="571"/>
    </row>
    <row r="210" spans="1:8" ht="18.75" customHeight="1" x14ac:dyDescent="0.25">
      <c r="A210" s="566"/>
      <c r="B210" s="141">
        <v>3071432</v>
      </c>
      <c r="C210" s="244" t="s">
        <v>157</v>
      </c>
      <c r="D210" s="575">
        <f>'TARIFA SIN IVA MODIFICABLE '!D183*0.19+'TARIFA SIN IVA MODIFICABLE '!D183</f>
        <v>512771</v>
      </c>
      <c r="E210" s="576"/>
      <c r="F210" s="576"/>
      <c r="G210" s="577"/>
      <c r="H210" s="571"/>
    </row>
    <row r="211" spans="1:8" ht="18.75" customHeight="1" thickBot="1" x14ac:dyDescent="0.3">
      <c r="A211" s="567"/>
      <c r="B211" s="142">
        <v>3071431</v>
      </c>
      <c r="C211" s="114" t="s">
        <v>158</v>
      </c>
      <c r="D211" s="578">
        <f>'TARIFA SIN IVA MODIFICABLE '!D184*0.19+'TARIFA SIN IVA MODIFICABLE '!D184</f>
        <v>131019</v>
      </c>
      <c r="E211" s="579"/>
      <c r="F211" s="579"/>
      <c r="G211" s="580"/>
      <c r="H211" s="571"/>
    </row>
    <row r="212" spans="1:8" ht="3.75" customHeight="1" x14ac:dyDescent="0.25">
      <c r="A212" s="557" t="s">
        <v>159</v>
      </c>
      <c r="B212" s="557"/>
      <c r="C212" s="557"/>
      <c r="D212" s="557"/>
      <c r="E212" s="557"/>
      <c r="F212" s="557"/>
      <c r="G212" s="36"/>
      <c r="H212" s="132"/>
    </row>
    <row r="213" spans="1:8" ht="11.25" customHeight="1" x14ac:dyDescent="0.25">
      <c r="A213" s="558"/>
      <c r="B213" s="558"/>
      <c r="C213" s="558"/>
      <c r="D213" s="558"/>
      <c r="E213" s="558"/>
      <c r="F213" s="558"/>
      <c r="G213" s="150" t="s">
        <v>582</v>
      </c>
      <c r="H213" s="132"/>
    </row>
    <row r="214" spans="1:8" ht="5.25" customHeight="1" x14ac:dyDescent="0.25">
      <c r="B214" s="5"/>
      <c r="G214" s="5"/>
    </row>
    <row r="215" spans="1:8" x14ac:dyDescent="0.25">
      <c r="B215" s="5"/>
      <c r="G215" s="5"/>
    </row>
    <row r="216" spans="1:8" x14ac:dyDescent="0.25">
      <c r="B216" s="5"/>
      <c r="G216" s="5"/>
    </row>
    <row r="217" spans="1:8" x14ac:dyDescent="0.25">
      <c r="B217" s="5"/>
      <c r="G217" s="5"/>
    </row>
    <row r="218" spans="1:8" x14ac:dyDescent="0.25">
      <c r="B218" s="5"/>
      <c r="G218" s="5"/>
    </row>
    <row r="219" spans="1:8" x14ac:dyDescent="0.25">
      <c r="B219" s="5"/>
      <c r="G219" s="5"/>
    </row>
    <row r="220" spans="1:8" x14ac:dyDescent="0.25">
      <c r="B220" s="5"/>
      <c r="G220" s="5"/>
    </row>
    <row r="221" spans="1:8" x14ac:dyDescent="0.25">
      <c r="B221" s="5"/>
      <c r="E221" s="133" t="s">
        <v>236</v>
      </c>
      <c r="G221" s="5"/>
    </row>
    <row r="222" spans="1:8" x14ac:dyDescent="0.25">
      <c r="B222" s="5"/>
      <c r="G222" s="5"/>
    </row>
    <row r="223" spans="1:8" s="37" customFormat="1" ht="15" customHeight="1" x14ac:dyDescent="0.3"/>
    <row r="224" spans="1:8" s="37" customFormat="1" ht="18.75" x14ac:dyDescent="0.3"/>
    <row r="225" s="38" customFormat="1" ht="31.5" customHeight="1" x14ac:dyDescent="0.3"/>
    <row r="226" s="38" customFormat="1" ht="18.95" customHeight="1" x14ac:dyDescent="0.3"/>
    <row r="227" s="38" customFormat="1" ht="18.95" customHeight="1" x14ac:dyDescent="0.3"/>
    <row r="228" s="38" customFormat="1" ht="18.95" customHeight="1" x14ac:dyDescent="0.3"/>
    <row r="229" s="38" customFormat="1" ht="18.95" customHeight="1" x14ac:dyDescent="0.3"/>
    <row r="230" s="38" customFormat="1" ht="18.95" customHeight="1" x14ac:dyDescent="0.3"/>
    <row r="231" s="38" customFormat="1" ht="18.95" customHeight="1" x14ac:dyDescent="0.3"/>
    <row r="232" s="38" customFormat="1" ht="18.95" customHeight="1" x14ac:dyDescent="0.3"/>
    <row r="233" s="38" customFormat="1" ht="18.95" customHeight="1" x14ac:dyDescent="0.3"/>
    <row r="234" s="38" customFormat="1" ht="18.95" customHeight="1" x14ac:dyDescent="0.3"/>
    <row r="235" s="38" customFormat="1" ht="18.95" customHeight="1" x14ac:dyDescent="0.3"/>
    <row r="236" s="38" customFormat="1" ht="18.95" customHeight="1" x14ac:dyDescent="0.3"/>
    <row r="237" s="38" customFormat="1" ht="18.95" customHeight="1" x14ac:dyDescent="0.3"/>
    <row r="238" s="38" customFormat="1" ht="18.95" customHeight="1" x14ac:dyDescent="0.3"/>
    <row r="239" s="38" customFormat="1" ht="18.95" customHeight="1" x14ac:dyDescent="0.3"/>
    <row r="240" s="38" customFormat="1" ht="18.95" customHeight="1" x14ac:dyDescent="0.3"/>
    <row r="241" s="38" customFormat="1" ht="18.95" customHeight="1" x14ac:dyDescent="0.3"/>
    <row r="242" s="38" customFormat="1" ht="18.95" customHeight="1" x14ac:dyDescent="0.3"/>
    <row r="243" s="38" customFormat="1" ht="18.95" customHeight="1" x14ac:dyDescent="0.3"/>
    <row r="244" s="38" customFormat="1" ht="18.95" customHeight="1" x14ac:dyDescent="0.3"/>
    <row r="245" s="38" customFormat="1" ht="18.95" customHeight="1" x14ac:dyDescent="0.3"/>
    <row r="246" s="38" customFormat="1" ht="18.95" customHeight="1" x14ac:dyDescent="0.3"/>
    <row r="247" s="38" customFormat="1" ht="18.95" customHeight="1" x14ac:dyDescent="0.3"/>
    <row r="248" s="38" customFormat="1" ht="18.95" customHeight="1" x14ac:dyDescent="0.3"/>
    <row r="249" s="38" customFormat="1" ht="18.95" customHeight="1" x14ac:dyDescent="0.3"/>
    <row r="250" s="38" customFormat="1" ht="18.95" customHeight="1" x14ac:dyDescent="0.3"/>
    <row r="251" s="38" customFormat="1" ht="18.95" customHeight="1" x14ac:dyDescent="0.3"/>
    <row r="252" s="38" customFormat="1" ht="18.95" customHeight="1" x14ac:dyDescent="0.3"/>
    <row r="253" s="38" customFormat="1" ht="18.95" customHeight="1" x14ac:dyDescent="0.3"/>
    <row r="254" s="38" customFormat="1" ht="18.95" customHeight="1" x14ac:dyDescent="0.3"/>
    <row r="255" s="38" customFormat="1" ht="18.95" customHeight="1" x14ac:dyDescent="0.3"/>
    <row r="256" s="38" customFormat="1" ht="18.95" customHeight="1" x14ac:dyDescent="0.3"/>
    <row r="257" s="38" customFormat="1" ht="18.95" customHeight="1" x14ac:dyDescent="0.3"/>
    <row r="258" s="38" customFormat="1" ht="18.95" customHeight="1" x14ac:dyDescent="0.3"/>
    <row r="259" s="38" customFormat="1" ht="18.95" customHeight="1" x14ac:dyDescent="0.3"/>
    <row r="260" s="38" customFormat="1" ht="18.95" customHeight="1" x14ac:dyDescent="0.3"/>
    <row r="261" s="38" customFormat="1" ht="18.95" customHeight="1" x14ac:dyDescent="0.3"/>
    <row r="262" s="38" customFormat="1" ht="18.95" customHeight="1" x14ac:dyDescent="0.3"/>
    <row r="263" s="38" customFormat="1" ht="18.95" customHeight="1" x14ac:dyDescent="0.3"/>
    <row r="264" s="38" customFormat="1" ht="18.95" customHeight="1" x14ac:dyDescent="0.3"/>
    <row r="265" s="38" customFormat="1" ht="18.95" customHeight="1" x14ac:dyDescent="0.3"/>
    <row r="266" s="38" customFormat="1" ht="18.95" customHeight="1" x14ac:dyDescent="0.3"/>
    <row r="267" s="38" customFormat="1" ht="18.95" customHeight="1" x14ac:dyDescent="0.3"/>
    <row r="268" s="38" customFormat="1" ht="18.95" customHeight="1" x14ac:dyDescent="0.3"/>
    <row r="269" s="38" customFormat="1" ht="18.95" customHeight="1" x14ac:dyDescent="0.3"/>
    <row r="270" s="38" customFormat="1" ht="18.95" customHeight="1" x14ac:dyDescent="0.3"/>
    <row r="271" s="38" customFormat="1" ht="18.95" customHeight="1" x14ac:dyDescent="0.3"/>
    <row r="272" s="38" customFormat="1" ht="18.95" customHeight="1" x14ac:dyDescent="0.3"/>
    <row r="273" s="37" customFormat="1" ht="18.95" customHeight="1" x14ac:dyDescent="0.3"/>
  </sheetData>
  <sheetProtection algorithmName="SHA-512" hashValue="gq6290ZDkP3ds+wYcPjyXUxcfw8b15hw8wu2zJEndPr80UcmzbhXdC6yHIzLNXbrczr8nNgpkGAxwHv3X39okw==" saltValue="qMfj2IeGPhbmTYM+FcxA1g==" spinCount="100000" sheet="1" objects="1" scenarios="1"/>
  <mergeCells count="330">
    <mergeCell ref="C146:E146"/>
    <mergeCell ref="C143:E143"/>
    <mergeCell ref="C144:E144"/>
    <mergeCell ref="C145:E145"/>
    <mergeCell ref="C147:E147"/>
    <mergeCell ref="C148:E148"/>
    <mergeCell ref="C149:E149"/>
    <mergeCell ref="C182:D182"/>
    <mergeCell ref="C183:D183"/>
    <mergeCell ref="C184:D184"/>
    <mergeCell ref="F74:G74"/>
    <mergeCell ref="C74:E74"/>
    <mergeCell ref="F75:G75"/>
    <mergeCell ref="C75:E75"/>
    <mergeCell ref="F76:G76"/>
    <mergeCell ref="C76:E76"/>
    <mergeCell ref="F77:G77"/>
    <mergeCell ref="F94:G94"/>
    <mergeCell ref="F96:G96"/>
    <mergeCell ref="F95:G95"/>
    <mergeCell ref="C84:E84"/>
    <mergeCell ref="F89:G89"/>
    <mergeCell ref="F87:G87"/>
    <mergeCell ref="F88:G88"/>
    <mergeCell ref="F82:G82"/>
    <mergeCell ref="F83:G83"/>
    <mergeCell ref="F84:G84"/>
    <mergeCell ref="F85:G85"/>
    <mergeCell ref="C80:E80"/>
    <mergeCell ref="C116:E116"/>
    <mergeCell ref="C88:E88"/>
    <mergeCell ref="C123:E123"/>
    <mergeCell ref="C117:E117"/>
    <mergeCell ref="A141:G141"/>
    <mergeCell ref="A140:G140"/>
    <mergeCell ref="A103:A106"/>
    <mergeCell ref="A111:A113"/>
    <mergeCell ref="A92:A97"/>
    <mergeCell ref="F97:G97"/>
    <mergeCell ref="C135:E135"/>
    <mergeCell ref="C134:E134"/>
    <mergeCell ref="F136:G136"/>
    <mergeCell ref="C120:E120"/>
    <mergeCell ref="C93:E93"/>
    <mergeCell ref="A98:A102"/>
    <mergeCell ref="F98:G98"/>
    <mergeCell ref="C111:E111"/>
    <mergeCell ref="F125:G125"/>
    <mergeCell ref="F126:G126"/>
    <mergeCell ref="F137:G137"/>
    <mergeCell ref="F114:G114"/>
    <mergeCell ref="C114:E114"/>
    <mergeCell ref="F115:G115"/>
    <mergeCell ref="C115:E115"/>
    <mergeCell ref="F116:G116"/>
    <mergeCell ref="A122:A133"/>
    <mergeCell ref="F131:G131"/>
    <mergeCell ref="C24:D24"/>
    <mergeCell ref="E24:G24"/>
    <mergeCell ref="C16:D16"/>
    <mergeCell ref="C17:D17"/>
    <mergeCell ref="C18:D18"/>
    <mergeCell ref="C19:D19"/>
    <mergeCell ref="F151:G151"/>
    <mergeCell ref="F152:G152"/>
    <mergeCell ref="F142:G142"/>
    <mergeCell ref="F143:G143"/>
    <mergeCell ref="F144:G144"/>
    <mergeCell ref="F145:G145"/>
    <mergeCell ref="F146:G146"/>
    <mergeCell ref="F147:G147"/>
    <mergeCell ref="C25:D25"/>
    <mergeCell ref="C26:D26"/>
    <mergeCell ref="C27:D27"/>
    <mergeCell ref="C28:D28"/>
    <mergeCell ref="C29:D29"/>
    <mergeCell ref="C30:D30"/>
    <mergeCell ref="D35:G35"/>
    <mergeCell ref="C53:D53"/>
    <mergeCell ref="F120:G120"/>
    <mergeCell ref="C100:E100"/>
    <mergeCell ref="A33:A35"/>
    <mergeCell ref="C2:D3"/>
    <mergeCell ref="F2:G3"/>
    <mergeCell ref="A5:G5"/>
    <mergeCell ref="A7:G7"/>
    <mergeCell ref="A9:G9"/>
    <mergeCell ref="A10:G10"/>
    <mergeCell ref="E21:G21"/>
    <mergeCell ref="C22:D22"/>
    <mergeCell ref="E22:G22"/>
    <mergeCell ref="A11:A24"/>
    <mergeCell ref="C11:D11"/>
    <mergeCell ref="C12:D12"/>
    <mergeCell ref="C14:D14"/>
    <mergeCell ref="C15:D15"/>
    <mergeCell ref="C21:D21"/>
    <mergeCell ref="C13:D13"/>
    <mergeCell ref="C23:D23"/>
    <mergeCell ref="E30:G30"/>
    <mergeCell ref="B31:G31"/>
    <mergeCell ref="D32:G32"/>
    <mergeCell ref="D33:G33"/>
    <mergeCell ref="D34:G34"/>
    <mergeCell ref="E23:G23"/>
    <mergeCell ref="C54:D54"/>
    <mergeCell ref="C55:D55"/>
    <mergeCell ref="C56:D56"/>
    <mergeCell ref="C57:D57"/>
    <mergeCell ref="C58:D58"/>
    <mergeCell ref="B48:G48"/>
    <mergeCell ref="A50:G50"/>
    <mergeCell ref="A51:G51"/>
    <mergeCell ref="C52:D52"/>
    <mergeCell ref="A36:A48"/>
    <mergeCell ref="A52:A58"/>
    <mergeCell ref="D37:G47"/>
    <mergeCell ref="D36:G36"/>
    <mergeCell ref="A25:A31"/>
    <mergeCell ref="A66:G66"/>
    <mergeCell ref="A67:G67"/>
    <mergeCell ref="C68:E68"/>
    <mergeCell ref="F68:G68"/>
    <mergeCell ref="A59:A64"/>
    <mergeCell ref="C59:E59"/>
    <mergeCell ref="A118:A121"/>
    <mergeCell ref="F118:G118"/>
    <mergeCell ref="A69:A80"/>
    <mergeCell ref="C118:E118"/>
    <mergeCell ref="C64:E64"/>
    <mergeCell ref="F119:G119"/>
    <mergeCell ref="C119:E119"/>
    <mergeCell ref="C73:E73"/>
    <mergeCell ref="C69:E69"/>
    <mergeCell ref="F70:G70"/>
    <mergeCell ref="C70:E70"/>
    <mergeCell ref="F71:G71"/>
    <mergeCell ref="C71:E71"/>
    <mergeCell ref="F72:G72"/>
    <mergeCell ref="C72:E72"/>
    <mergeCell ref="F73:G73"/>
    <mergeCell ref="F93:G93"/>
    <mergeCell ref="A81:A91"/>
    <mergeCell ref="C112:E112"/>
    <mergeCell ref="F100:G100"/>
    <mergeCell ref="C90:E90"/>
    <mergeCell ref="F103:G103"/>
    <mergeCell ref="C91:E91"/>
    <mergeCell ref="F106:G106"/>
    <mergeCell ref="C103:E103"/>
    <mergeCell ref="C104:E104"/>
    <mergeCell ref="C105:E105"/>
    <mergeCell ref="F104:G104"/>
    <mergeCell ref="F111:G111"/>
    <mergeCell ref="C106:E106"/>
    <mergeCell ref="F92:G92"/>
    <mergeCell ref="C94:E94"/>
    <mergeCell ref="F81:G81"/>
    <mergeCell ref="F108:G108"/>
    <mergeCell ref="F99:G99"/>
    <mergeCell ref="C107:E107"/>
    <mergeCell ref="C92:E92"/>
    <mergeCell ref="B169:B170"/>
    <mergeCell ref="B177:B182"/>
    <mergeCell ref="C110:E110"/>
    <mergeCell ref="F86:G86"/>
    <mergeCell ref="F112:G112"/>
    <mergeCell ref="F90:G90"/>
    <mergeCell ref="F91:G91"/>
    <mergeCell ref="F105:G105"/>
    <mergeCell ref="C87:E87"/>
    <mergeCell ref="F113:G113"/>
    <mergeCell ref="F121:G121"/>
    <mergeCell ref="C121:E121"/>
    <mergeCell ref="F117:G117"/>
    <mergeCell ref="F148:G148"/>
    <mergeCell ref="F149:G149"/>
    <mergeCell ref="F150:G150"/>
    <mergeCell ref="C157:D157"/>
    <mergeCell ref="C159:D159"/>
    <mergeCell ref="C160:D160"/>
    <mergeCell ref="C161:D161"/>
    <mergeCell ref="C162:D162"/>
    <mergeCell ref="C163:D163"/>
    <mergeCell ref="C165:D165"/>
    <mergeCell ref="C166:D166"/>
    <mergeCell ref="B157:B158"/>
    <mergeCell ref="C158:D158"/>
    <mergeCell ref="B159:B163"/>
    <mergeCell ref="C167:D167"/>
    <mergeCell ref="B166:B168"/>
    <mergeCell ref="C168:D168"/>
    <mergeCell ref="C150:E150"/>
    <mergeCell ref="C151:E151"/>
    <mergeCell ref="C152:E152"/>
    <mergeCell ref="B184:B186"/>
    <mergeCell ref="A143:A146"/>
    <mergeCell ref="A147:A149"/>
    <mergeCell ref="A150:A152"/>
    <mergeCell ref="A154:G154"/>
    <mergeCell ref="A155:G155"/>
    <mergeCell ref="A157:A172"/>
    <mergeCell ref="C170:D170"/>
    <mergeCell ref="C171:D171"/>
    <mergeCell ref="C172:D172"/>
    <mergeCell ref="C173:D173"/>
    <mergeCell ref="C174:D174"/>
    <mergeCell ref="C175:D175"/>
    <mergeCell ref="C176:D176"/>
    <mergeCell ref="C177:D177"/>
    <mergeCell ref="C169:D169"/>
    <mergeCell ref="B173:B176"/>
    <mergeCell ref="C178:D178"/>
    <mergeCell ref="C179:D179"/>
    <mergeCell ref="C180:D180"/>
    <mergeCell ref="C181:D181"/>
    <mergeCell ref="A173:A176"/>
    <mergeCell ref="A177:A182"/>
    <mergeCell ref="A183:A189"/>
    <mergeCell ref="A212:F213"/>
    <mergeCell ref="A206:G206"/>
    <mergeCell ref="A207:G207"/>
    <mergeCell ref="A208:A211"/>
    <mergeCell ref="D208:G208"/>
    <mergeCell ref="H208:H211"/>
    <mergeCell ref="D209:G209"/>
    <mergeCell ref="D210:G210"/>
    <mergeCell ref="D211:G211"/>
    <mergeCell ref="C190:D190"/>
    <mergeCell ref="C191:D191"/>
    <mergeCell ref="C192:D192"/>
    <mergeCell ref="A201:G201"/>
    <mergeCell ref="A202:G202"/>
    <mergeCell ref="A203:A204"/>
    <mergeCell ref="D203:E203"/>
    <mergeCell ref="F203:G203"/>
    <mergeCell ref="D204:E204"/>
    <mergeCell ref="F204:G204"/>
    <mergeCell ref="A194:G194"/>
    <mergeCell ref="A195:G195"/>
    <mergeCell ref="A196:A199"/>
    <mergeCell ref="D196:G196"/>
    <mergeCell ref="D197:G197"/>
    <mergeCell ref="D198:G198"/>
    <mergeCell ref="D199:G199"/>
    <mergeCell ref="A190:A192"/>
    <mergeCell ref="F59:G59"/>
    <mergeCell ref="F60:G60"/>
    <mergeCell ref="F61:G61"/>
    <mergeCell ref="F62:G62"/>
    <mergeCell ref="C63:E63"/>
    <mergeCell ref="C62:E62"/>
    <mergeCell ref="C61:E61"/>
    <mergeCell ref="C60:E60"/>
    <mergeCell ref="F69:G69"/>
    <mergeCell ref="F63:G63"/>
    <mergeCell ref="F64:G64"/>
    <mergeCell ref="C77:E77"/>
    <mergeCell ref="F78:G78"/>
    <mergeCell ref="C78:E78"/>
    <mergeCell ref="F79:G79"/>
    <mergeCell ref="C79:E79"/>
    <mergeCell ref="F80:G80"/>
    <mergeCell ref="F101:G101"/>
    <mergeCell ref="C125:E125"/>
    <mergeCell ref="F123:G123"/>
    <mergeCell ref="F124:G124"/>
    <mergeCell ref="F132:G132"/>
    <mergeCell ref="F133:G133"/>
    <mergeCell ref="F134:G134"/>
    <mergeCell ref="C137:E137"/>
    <mergeCell ref="C138:E138"/>
    <mergeCell ref="F135:G135"/>
    <mergeCell ref="C126:E126"/>
    <mergeCell ref="C127:E127"/>
    <mergeCell ref="C128:E128"/>
    <mergeCell ref="C129:E129"/>
    <mergeCell ref="C130:E130"/>
    <mergeCell ref="C131:E131"/>
    <mergeCell ref="C132:E132"/>
    <mergeCell ref="C133:E133"/>
    <mergeCell ref="F129:G129"/>
    <mergeCell ref="A134:A138"/>
    <mergeCell ref="F127:G127"/>
    <mergeCell ref="F128:G128"/>
    <mergeCell ref="A107:A110"/>
    <mergeCell ref="C95:E95"/>
    <mergeCell ref="C96:E96"/>
    <mergeCell ref="C97:E97"/>
    <mergeCell ref="C113:E113"/>
    <mergeCell ref="C98:E98"/>
    <mergeCell ref="C99:E99"/>
    <mergeCell ref="C101:E101"/>
    <mergeCell ref="C102:E102"/>
    <mergeCell ref="C108:E108"/>
    <mergeCell ref="C109:E109"/>
    <mergeCell ref="A114:A117"/>
    <mergeCell ref="F102:G102"/>
    <mergeCell ref="F107:G107"/>
    <mergeCell ref="F109:G109"/>
    <mergeCell ref="F110:G110"/>
    <mergeCell ref="F122:G122"/>
    <mergeCell ref="C124:E124"/>
    <mergeCell ref="C136:E136"/>
    <mergeCell ref="F138:G138"/>
    <mergeCell ref="F130:G130"/>
    <mergeCell ref="C188:D188"/>
    <mergeCell ref="B187:B189"/>
    <mergeCell ref="C164:D164"/>
    <mergeCell ref="B164:B165"/>
    <mergeCell ref="B92:B97"/>
    <mergeCell ref="B81:B91"/>
    <mergeCell ref="B69:B80"/>
    <mergeCell ref="B103:B106"/>
    <mergeCell ref="B107:B110"/>
    <mergeCell ref="B98:B102"/>
    <mergeCell ref="B111:B113"/>
    <mergeCell ref="B124:B125"/>
    <mergeCell ref="B127:B129"/>
    <mergeCell ref="C81:E81"/>
    <mergeCell ref="C82:E82"/>
    <mergeCell ref="C83:E83"/>
    <mergeCell ref="C85:E85"/>
    <mergeCell ref="C86:E86"/>
    <mergeCell ref="C89:E89"/>
    <mergeCell ref="C185:D185"/>
    <mergeCell ref="C186:D186"/>
    <mergeCell ref="C187:D187"/>
    <mergeCell ref="C189:D189"/>
    <mergeCell ref="C122:E122"/>
  </mergeCells>
  <pageMargins left="0.25" right="0.25" top="0.75" bottom="0.75" header="0.3" footer="0.3"/>
  <pageSetup scale="17" fitToHeight="0" orientation="portrait" r:id="rId1"/>
  <headerFooter>
    <oddFooter xml:space="preserve">&amp;C_x000D_&amp;1#&amp;"Calibri"&amp;9&amp;K000000 Información Pública </oddFooter>
  </headerFooter>
  <rowBreaks count="1" manualBreakCount="1">
    <brk id="4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D9BED-2D81-46EE-90FB-F1D3719FF8EF}">
  <sheetPr codeName="Hoja5"/>
  <dimension ref="A4:J40"/>
  <sheetViews>
    <sheetView view="pageBreakPreview" zoomScale="85" zoomScaleNormal="98" zoomScaleSheetLayoutView="85" workbookViewId="0">
      <selection activeCell="D3" sqref="D3"/>
    </sheetView>
  </sheetViews>
  <sheetFormatPr baseColWidth="10" defaultColWidth="11.42578125" defaultRowHeight="15" x14ac:dyDescent="0.25"/>
  <cols>
    <col min="1" max="1" width="15.28515625" style="5" customWidth="1"/>
    <col min="2" max="2" width="18.42578125" style="5" customWidth="1"/>
    <col min="3" max="3" width="19.28515625" style="5" customWidth="1"/>
    <col min="4" max="4" width="19.85546875" style="5" customWidth="1"/>
    <col min="5" max="5" width="15.85546875" style="5" customWidth="1"/>
    <col min="6" max="6" width="15" style="5" customWidth="1"/>
    <col min="7" max="7" width="18.5703125" style="5" customWidth="1"/>
    <col min="8" max="8" width="17.85546875" style="5" customWidth="1"/>
    <col min="9" max="9" width="14.42578125" style="5" customWidth="1"/>
    <col min="10" max="10" width="16.7109375" style="5" customWidth="1"/>
    <col min="11" max="16384" width="11.42578125" style="5"/>
  </cols>
  <sheetData>
    <row r="4" spans="1:10" ht="15.75" thickBot="1" x14ac:dyDescent="0.3"/>
    <row r="5" spans="1:10" ht="15" customHeight="1" x14ac:dyDescent="0.25">
      <c r="A5" s="763" t="s">
        <v>302</v>
      </c>
      <c r="B5" s="764"/>
      <c r="C5" s="764"/>
      <c r="D5" s="764"/>
      <c r="E5" s="764"/>
      <c r="F5" s="764"/>
      <c r="G5" s="764"/>
      <c r="H5" s="764"/>
      <c r="I5" s="764"/>
      <c r="J5" s="765"/>
    </row>
    <row r="6" spans="1:10" ht="10.5" customHeight="1" thickBot="1" x14ac:dyDescent="0.3">
      <c r="A6" s="766"/>
      <c r="B6" s="767"/>
      <c r="C6" s="767"/>
      <c r="D6" s="767"/>
      <c r="E6" s="767"/>
      <c r="F6" s="767"/>
      <c r="G6" s="767"/>
      <c r="H6" s="767"/>
      <c r="I6" s="767"/>
      <c r="J6" s="768"/>
    </row>
    <row r="7" spans="1:10" ht="36" customHeight="1" x14ac:dyDescent="0.25">
      <c r="A7" s="769" t="s">
        <v>199</v>
      </c>
      <c r="B7" s="770"/>
      <c r="C7" s="770"/>
      <c r="D7" s="770"/>
      <c r="E7" s="770"/>
      <c r="F7" s="770"/>
      <c r="G7" s="770"/>
      <c r="H7" s="770"/>
      <c r="I7" s="770"/>
      <c r="J7" s="771"/>
    </row>
    <row r="8" spans="1:10" ht="14.25" customHeight="1" x14ac:dyDescent="0.25">
      <c r="A8" s="772" t="s">
        <v>20</v>
      </c>
      <c r="B8" s="773"/>
      <c r="C8" s="773"/>
      <c r="D8" s="773"/>
      <c r="E8" s="773"/>
      <c r="F8" s="773"/>
      <c r="G8" s="773"/>
      <c r="H8" s="773"/>
      <c r="I8" s="773"/>
      <c r="J8" s="774"/>
    </row>
    <row r="9" spans="1:10" ht="35.25" customHeight="1" x14ac:dyDescent="0.25">
      <c r="A9" s="742" t="s">
        <v>295</v>
      </c>
      <c r="B9" s="743"/>
      <c r="C9" s="743"/>
      <c r="D9" s="743"/>
      <c r="E9" s="743"/>
      <c r="F9" s="743"/>
      <c r="G9" s="743"/>
      <c r="H9" s="743"/>
      <c r="I9" s="743"/>
      <c r="J9" s="744"/>
    </row>
    <row r="10" spans="1:10" ht="15" customHeight="1" x14ac:dyDescent="0.25">
      <c r="A10" s="748" t="s">
        <v>21</v>
      </c>
      <c r="B10" s="749"/>
      <c r="C10" s="749"/>
      <c r="D10" s="749"/>
      <c r="E10" s="749"/>
      <c r="F10" s="749"/>
      <c r="G10" s="749"/>
      <c r="H10" s="749"/>
      <c r="I10" s="749"/>
      <c r="J10" s="750"/>
    </row>
    <row r="11" spans="1:10" ht="173.25" customHeight="1" x14ac:dyDescent="0.25">
      <c r="A11" s="742" t="s">
        <v>368</v>
      </c>
      <c r="B11" s="743"/>
      <c r="C11" s="743"/>
      <c r="D11" s="743"/>
      <c r="E11" s="743"/>
      <c r="F11" s="743"/>
      <c r="G11" s="743"/>
      <c r="H11" s="743"/>
      <c r="I11" s="743"/>
      <c r="J11" s="744"/>
    </row>
    <row r="12" spans="1:10" ht="15" customHeight="1" x14ac:dyDescent="0.25">
      <c r="A12" s="748" t="s">
        <v>22</v>
      </c>
      <c r="B12" s="749"/>
      <c r="C12" s="749"/>
      <c r="D12" s="749"/>
      <c r="E12" s="749"/>
      <c r="F12" s="749"/>
      <c r="G12" s="749"/>
      <c r="H12" s="749"/>
      <c r="I12" s="749"/>
      <c r="J12" s="750"/>
    </row>
    <row r="13" spans="1:10" ht="63.75" customHeight="1" x14ac:dyDescent="0.25">
      <c r="A13" s="742" t="s">
        <v>287</v>
      </c>
      <c r="B13" s="743"/>
      <c r="C13" s="743"/>
      <c r="D13" s="743"/>
      <c r="E13" s="743"/>
      <c r="F13" s="743"/>
      <c r="G13" s="743"/>
      <c r="H13" s="743"/>
      <c r="I13" s="743"/>
      <c r="J13" s="744"/>
    </row>
    <row r="14" spans="1:10" ht="18.75" customHeight="1" thickBot="1" x14ac:dyDescent="0.3">
      <c r="A14" s="739" t="s">
        <v>23</v>
      </c>
      <c r="B14" s="740"/>
      <c r="C14" s="740"/>
      <c r="D14" s="740"/>
      <c r="E14" s="740"/>
      <c r="F14" s="740"/>
      <c r="G14" s="740"/>
      <c r="H14" s="740"/>
      <c r="I14" s="740"/>
      <c r="J14" s="741"/>
    </row>
    <row r="15" spans="1:10" ht="50.25" customHeight="1" x14ac:dyDescent="0.25">
      <c r="A15" s="769" t="s">
        <v>296</v>
      </c>
      <c r="B15" s="770"/>
      <c r="C15" s="770"/>
      <c r="D15" s="770"/>
      <c r="E15" s="770"/>
      <c r="F15" s="770"/>
      <c r="G15" s="770"/>
      <c r="H15" s="770"/>
      <c r="I15" s="770"/>
      <c r="J15" s="771"/>
    </row>
    <row r="16" spans="1:10" x14ac:dyDescent="0.25">
      <c r="A16" s="748" t="s">
        <v>24</v>
      </c>
      <c r="B16" s="749"/>
      <c r="C16" s="749"/>
      <c r="D16" s="749"/>
      <c r="E16" s="749"/>
      <c r="F16" s="749"/>
      <c r="G16" s="749"/>
      <c r="H16" s="749"/>
      <c r="I16" s="749"/>
      <c r="J16" s="750"/>
    </row>
    <row r="17" spans="1:10" ht="164.25" customHeight="1" x14ac:dyDescent="0.25">
      <c r="A17" s="742" t="s">
        <v>297</v>
      </c>
      <c r="B17" s="743"/>
      <c r="C17" s="743"/>
      <c r="D17" s="743"/>
      <c r="E17" s="743"/>
      <c r="F17" s="743"/>
      <c r="G17" s="743"/>
      <c r="H17" s="743"/>
      <c r="I17" s="743"/>
      <c r="J17" s="744"/>
    </row>
    <row r="18" spans="1:10" ht="15" customHeight="1" x14ac:dyDescent="0.25">
      <c r="A18" s="748" t="s">
        <v>25</v>
      </c>
      <c r="B18" s="749"/>
      <c r="C18" s="749"/>
      <c r="D18" s="749"/>
      <c r="E18" s="749"/>
      <c r="F18" s="749"/>
      <c r="G18" s="749"/>
      <c r="H18" s="749"/>
      <c r="I18" s="749"/>
      <c r="J18" s="750"/>
    </row>
    <row r="19" spans="1:10" ht="38.25" customHeight="1" x14ac:dyDescent="0.25">
      <c r="A19" s="742" t="s">
        <v>200</v>
      </c>
      <c r="B19" s="743"/>
      <c r="C19" s="743"/>
      <c r="D19" s="743"/>
      <c r="E19" s="743"/>
      <c r="F19" s="743"/>
      <c r="G19" s="743"/>
      <c r="H19" s="743"/>
      <c r="I19" s="743"/>
      <c r="J19" s="744"/>
    </row>
    <row r="20" spans="1:10" ht="15" customHeight="1" x14ac:dyDescent="0.25">
      <c r="A20" s="748" t="s">
        <v>26</v>
      </c>
      <c r="B20" s="749"/>
      <c r="C20" s="749"/>
      <c r="D20" s="749"/>
      <c r="E20" s="749"/>
      <c r="F20" s="749"/>
      <c r="G20" s="749"/>
      <c r="H20" s="749"/>
      <c r="I20" s="749"/>
      <c r="J20" s="750"/>
    </row>
    <row r="21" spans="1:10" ht="33" customHeight="1" x14ac:dyDescent="0.25">
      <c r="A21" s="742" t="s">
        <v>201</v>
      </c>
      <c r="B21" s="743"/>
      <c r="C21" s="743"/>
      <c r="D21" s="743"/>
      <c r="E21" s="743"/>
      <c r="F21" s="743"/>
      <c r="G21" s="743"/>
      <c r="H21" s="743"/>
      <c r="I21" s="743"/>
      <c r="J21" s="744"/>
    </row>
    <row r="22" spans="1:10" ht="15" customHeight="1" x14ac:dyDescent="0.25">
      <c r="A22" s="748" t="s">
        <v>27</v>
      </c>
      <c r="B22" s="749"/>
      <c r="C22" s="749"/>
      <c r="D22" s="749"/>
      <c r="E22" s="749"/>
      <c r="F22" s="749"/>
      <c r="G22" s="749"/>
      <c r="H22" s="749"/>
      <c r="I22" s="749"/>
      <c r="J22" s="750"/>
    </row>
    <row r="23" spans="1:10" ht="90" customHeight="1" x14ac:dyDescent="0.25">
      <c r="A23" s="742" t="s">
        <v>202</v>
      </c>
      <c r="B23" s="743"/>
      <c r="C23" s="743"/>
      <c r="D23" s="743"/>
      <c r="E23" s="743"/>
      <c r="F23" s="743"/>
      <c r="G23" s="743"/>
      <c r="H23" s="743"/>
      <c r="I23" s="743"/>
      <c r="J23" s="744"/>
    </row>
    <row r="24" spans="1:10" ht="15" customHeight="1" x14ac:dyDescent="0.25">
      <c r="A24" s="748" t="s">
        <v>28</v>
      </c>
      <c r="B24" s="749"/>
      <c r="C24" s="749"/>
      <c r="D24" s="749"/>
      <c r="E24" s="749"/>
      <c r="F24" s="749"/>
      <c r="G24" s="749"/>
      <c r="H24" s="749"/>
      <c r="I24" s="749"/>
      <c r="J24" s="750"/>
    </row>
    <row r="25" spans="1:10" ht="77.25" customHeight="1" thickBot="1" x14ac:dyDescent="0.3">
      <c r="A25" s="760" t="s">
        <v>203</v>
      </c>
      <c r="B25" s="761"/>
      <c r="C25" s="761"/>
      <c r="D25" s="761"/>
      <c r="E25" s="761"/>
      <c r="F25" s="761"/>
      <c r="G25" s="761"/>
      <c r="H25" s="761"/>
      <c r="I25" s="761"/>
      <c r="J25" s="762"/>
    </row>
    <row r="26" spans="1:10" ht="16.5" customHeight="1" x14ac:dyDescent="0.25">
      <c r="A26" s="739" t="s">
        <v>29</v>
      </c>
      <c r="B26" s="740"/>
      <c r="C26" s="740"/>
      <c r="D26" s="740"/>
      <c r="E26" s="740"/>
      <c r="F26" s="740"/>
      <c r="G26" s="740"/>
      <c r="H26" s="740"/>
      <c r="I26" s="740"/>
      <c r="J26" s="741"/>
    </row>
    <row r="27" spans="1:10" ht="2.25" customHeight="1" x14ac:dyDescent="0.25">
      <c r="A27" s="742"/>
      <c r="B27" s="743"/>
      <c r="C27" s="743"/>
      <c r="D27" s="743"/>
      <c r="E27" s="743"/>
      <c r="F27" s="743"/>
      <c r="G27" s="743"/>
      <c r="H27" s="743"/>
      <c r="I27" s="743"/>
      <c r="J27" s="744"/>
    </row>
    <row r="28" spans="1:10" x14ac:dyDescent="0.25">
      <c r="A28" s="748" t="s">
        <v>30</v>
      </c>
      <c r="B28" s="749"/>
      <c r="C28" s="749"/>
      <c r="D28" s="749"/>
      <c r="E28" s="749"/>
      <c r="F28" s="749"/>
      <c r="G28" s="749"/>
      <c r="H28" s="749"/>
      <c r="I28" s="749"/>
      <c r="J28" s="750"/>
    </row>
    <row r="29" spans="1:10" ht="74.25" customHeight="1" x14ac:dyDescent="0.25">
      <c r="A29" s="742" t="s">
        <v>592</v>
      </c>
      <c r="B29" s="743"/>
      <c r="C29" s="743"/>
      <c r="D29" s="743"/>
      <c r="E29" s="743"/>
      <c r="F29" s="743"/>
      <c r="G29" s="743"/>
      <c r="H29" s="743"/>
      <c r="I29" s="743"/>
      <c r="J29" s="744"/>
    </row>
    <row r="30" spans="1:10" x14ac:dyDescent="0.25">
      <c r="A30" s="748" t="s">
        <v>31</v>
      </c>
      <c r="B30" s="749"/>
      <c r="C30" s="749"/>
      <c r="D30" s="749"/>
      <c r="E30" s="749"/>
      <c r="F30" s="749"/>
      <c r="G30" s="749"/>
      <c r="H30" s="749"/>
      <c r="I30" s="749"/>
      <c r="J30" s="750"/>
    </row>
    <row r="31" spans="1:10" ht="33.75" customHeight="1" x14ac:dyDescent="0.25">
      <c r="A31" s="751" t="s">
        <v>294</v>
      </c>
      <c r="B31" s="752"/>
      <c r="C31" s="752"/>
      <c r="D31" s="752"/>
      <c r="E31" s="752"/>
      <c r="F31" s="752"/>
      <c r="G31" s="752"/>
      <c r="H31" s="752"/>
      <c r="I31" s="752"/>
      <c r="J31" s="753"/>
    </row>
    <row r="32" spans="1:10" x14ac:dyDescent="0.25">
      <c r="A32" s="748" t="s">
        <v>32</v>
      </c>
      <c r="B32" s="749"/>
      <c r="C32" s="749"/>
      <c r="D32" s="749"/>
      <c r="E32" s="749"/>
      <c r="F32" s="749"/>
      <c r="G32" s="749"/>
      <c r="H32" s="749"/>
      <c r="I32" s="749"/>
      <c r="J32" s="750"/>
    </row>
    <row r="33" spans="1:10" ht="62.25" customHeight="1" x14ac:dyDescent="0.25">
      <c r="A33" s="742" t="s">
        <v>369</v>
      </c>
      <c r="B33" s="743"/>
      <c r="C33" s="743"/>
      <c r="D33" s="743"/>
      <c r="E33" s="743"/>
      <c r="F33" s="743"/>
      <c r="G33" s="743"/>
      <c r="H33" s="743"/>
      <c r="I33" s="743"/>
      <c r="J33" s="744"/>
    </row>
    <row r="34" spans="1:10" ht="15" customHeight="1" thickBot="1" x14ac:dyDescent="0.3">
      <c r="A34" s="739" t="s">
        <v>33</v>
      </c>
      <c r="B34" s="740"/>
      <c r="C34" s="740"/>
      <c r="D34" s="740"/>
      <c r="E34" s="740"/>
      <c r="F34" s="740"/>
      <c r="G34" s="740"/>
      <c r="H34" s="740"/>
      <c r="I34" s="740"/>
      <c r="J34" s="741"/>
    </row>
    <row r="35" spans="1:10" ht="117" customHeight="1" x14ac:dyDescent="0.25">
      <c r="A35" s="754" t="s">
        <v>298</v>
      </c>
      <c r="B35" s="755"/>
      <c r="C35" s="755"/>
      <c r="D35" s="755"/>
      <c r="E35" s="755"/>
      <c r="F35" s="755"/>
      <c r="G35" s="755"/>
      <c r="H35" s="755"/>
      <c r="I35" s="755"/>
      <c r="J35" s="756"/>
    </row>
    <row r="36" spans="1:10" x14ac:dyDescent="0.25">
      <c r="A36" s="739" t="s">
        <v>34</v>
      </c>
      <c r="B36" s="740"/>
      <c r="C36" s="740"/>
      <c r="D36" s="740"/>
      <c r="E36" s="740"/>
      <c r="F36" s="740"/>
      <c r="G36" s="740"/>
      <c r="H36" s="740"/>
      <c r="I36" s="740"/>
      <c r="J36" s="741"/>
    </row>
    <row r="37" spans="1:10" x14ac:dyDescent="0.25">
      <c r="A37" s="742" t="s">
        <v>204</v>
      </c>
      <c r="B37" s="743"/>
      <c r="C37" s="743"/>
      <c r="D37" s="743"/>
      <c r="E37" s="743"/>
      <c r="F37" s="743"/>
      <c r="G37" s="743"/>
      <c r="H37" s="743"/>
      <c r="I37" s="743"/>
      <c r="J37" s="744"/>
    </row>
    <row r="38" spans="1:10" x14ac:dyDescent="0.25">
      <c r="A38" s="739" t="s">
        <v>35</v>
      </c>
      <c r="B38" s="740"/>
      <c r="C38" s="740"/>
      <c r="D38" s="740"/>
      <c r="E38" s="740"/>
      <c r="F38" s="740"/>
      <c r="G38" s="740"/>
      <c r="H38" s="740"/>
      <c r="I38" s="740"/>
      <c r="J38" s="741"/>
    </row>
    <row r="39" spans="1:10" ht="41.25" customHeight="1" x14ac:dyDescent="0.25">
      <c r="A39" s="757" t="s">
        <v>370</v>
      </c>
      <c r="B39" s="758"/>
      <c r="C39" s="758"/>
      <c r="D39" s="758"/>
      <c r="E39" s="758"/>
      <c r="F39" s="758"/>
      <c r="G39" s="758"/>
      <c r="H39" s="758"/>
      <c r="I39" s="758"/>
      <c r="J39" s="759"/>
    </row>
    <row r="40" spans="1:10" s="149" customFormat="1" ht="11.25" customHeight="1" thickBot="1" x14ac:dyDescent="0.25">
      <c r="A40" s="745" t="s">
        <v>582</v>
      </c>
      <c r="B40" s="746"/>
      <c r="C40" s="746"/>
      <c r="D40" s="746"/>
      <c r="E40" s="746"/>
      <c r="F40" s="746"/>
      <c r="G40" s="746"/>
      <c r="H40" s="746"/>
      <c r="I40" s="746"/>
      <c r="J40" s="747"/>
    </row>
  </sheetData>
  <sheetProtection algorithmName="SHA-512" hashValue="grDz0lEL4c1YNzEdh2Uk/jsfP7EiZSbloZRiA20vAgTJTTSlvMU22H9y8qsPSHFBNAw/hL3Gs1TSSyXz6pAfTQ==" saltValue="U1OoRQWr17y4ktMCmU8acA==" spinCount="100000" sheet="1" objects="1" scenarios="1"/>
  <mergeCells count="35">
    <mergeCell ref="A17:J17"/>
    <mergeCell ref="A5:J6"/>
    <mergeCell ref="A7:J7"/>
    <mergeCell ref="A8:J8"/>
    <mergeCell ref="A9:J9"/>
    <mergeCell ref="A10:J10"/>
    <mergeCell ref="A11:J11"/>
    <mergeCell ref="A12:J12"/>
    <mergeCell ref="A13:J13"/>
    <mergeCell ref="A14:J14"/>
    <mergeCell ref="A15:J15"/>
    <mergeCell ref="A16:J16"/>
    <mergeCell ref="A29:J29"/>
    <mergeCell ref="A18:J18"/>
    <mergeCell ref="A19:J19"/>
    <mergeCell ref="A20:J20"/>
    <mergeCell ref="A21:J21"/>
    <mergeCell ref="A22:J22"/>
    <mergeCell ref="A23:J23"/>
    <mergeCell ref="A24:J24"/>
    <mergeCell ref="A25:J25"/>
    <mergeCell ref="A26:J26"/>
    <mergeCell ref="A27:J27"/>
    <mergeCell ref="A28:J28"/>
    <mergeCell ref="A36:J36"/>
    <mergeCell ref="A37:J37"/>
    <mergeCell ref="A38:J38"/>
    <mergeCell ref="A40:J40"/>
    <mergeCell ref="A30:J30"/>
    <mergeCell ref="A31:J31"/>
    <mergeCell ref="A32:J32"/>
    <mergeCell ref="A33:J33"/>
    <mergeCell ref="A34:J34"/>
    <mergeCell ref="A35:J35"/>
    <mergeCell ref="A39:J39"/>
  </mergeCells>
  <pageMargins left="0.7" right="0.7" top="0.75" bottom="0.75" header="0.3" footer="0.3"/>
  <pageSetup paperSize="9" scale="51" orientation="portrait" r:id="rId1"/>
  <headerFooter>
    <oddFooter xml:space="preserve">&amp;C_x000D_&amp;1#&amp;"Calibri"&amp;9&amp;K000000 Información Pública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93488-F541-4A2C-8EB7-1637F722D017}">
  <sheetPr codeName="Hoja3">
    <tabColor rgb="FF92D050"/>
  </sheetPr>
  <dimension ref="A1:I222"/>
  <sheetViews>
    <sheetView zoomScaleNormal="100" workbookViewId="0">
      <pane xSplit="3" ySplit="1" topLeftCell="D128" activePane="bottomRight" state="frozen"/>
      <selection pane="topRight" activeCell="C1" sqref="C1"/>
      <selection pane="bottomLeft" activeCell="A2" sqref="A2"/>
      <selection pane="bottomRight" activeCell="E131" sqref="E131:F140"/>
    </sheetView>
  </sheetViews>
  <sheetFormatPr baseColWidth="10" defaultColWidth="10.7109375" defaultRowHeight="15" x14ac:dyDescent="0.25"/>
  <cols>
    <col min="1" max="1" width="24" customWidth="1"/>
    <col min="2" max="2" width="10.7109375" style="44"/>
    <col min="3" max="3" width="74.42578125" style="171" customWidth="1"/>
    <col min="4" max="4" width="16" style="172" customWidth="1"/>
    <col min="5" max="5" width="13.5703125" style="173" bestFit="1" customWidth="1"/>
    <col min="6" max="6" width="20.85546875" style="173" bestFit="1" customWidth="1"/>
    <col min="7" max="8" width="16.28515625" bestFit="1" customWidth="1"/>
    <col min="9" max="9" width="17.140625" customWidth="1"/>
  </cols>
  <sheetData>
    <row r="1" spans="1:9" x14ac:dyDescent="0.25">
      <c r="A1" s="177" t="s">
        <v>411</v>
      </c>
      <c r="B1" s="177" t="s">
        <v>160</v>
      </c>
      <c r="C1" s="177" t="s">
        <v>41</v>
      </c>
      <c r="D1" s="178" t="s">
        <v>118</v>
      </c>
      <c r="E1" s="178" t="s">
        <v>119</v>
      </c>
      <c r="F1" s="179" t="s">
        <v>329</v>
      </c>
    </row>
    <row r="2" spans="1:9" x14ac:dyDescent="0.25">
      <c r="A2" s="174" t="s">
        <v>39</v>
      </c>
      <c r="B2" s="78">
        <v>3070101</v>
      </c>
      <c r="C2" s="165" t="s">
        <v>191</v>
      </c>
      <c r="D2" s="166">
        <v>212500</v>
      </c>
      <c r="E2" s="167">
        <v>425300</v>
      </c>
      <c r="F2" s="175">
        <v>548800</v>
      </c>
      <c r="G2" s="220">
        <f>Tabla3[[#This Row],[1 a 2 días]]*1.19</f>
        <v>252875</v>
      </c>
      <c r="H2" s="220">
        <f>Tabla3[[#This Row],[3 a 6 días]]*1.19</f>
        <v>506107</v>
      </c>
      <c r="I2" s="220">
        <f>Tabla3[[#This Row],[7 día en adelante]]*1.19</f>
        <v>653072</v>
      </c>
    </row>
    <row r="3" spans="1:9" x14ac:dyDescent="0.25">
      <c r="A3" s="174" t="s">
        <v>39</v>
      </c>
      <c r="B3" s="78">
        <v>3070108</v>
      </c>
      <c r="C3" s="165" t="s">
        <v>593</v>
      </c>
      <c r="D3" s="166">
        <v>259700</v>
      </c>
      <c r="E3" s="167">
        <v>521800</v>
      </c>
      <c r="F3" s="175">
        <v>812200</v>
      </c>
      <c r="G3" s="220">
        <f>Tabla3[[#This Row],[1 a 2 días]]*1.19</f>
        <v>309043</v>
      </c>
      <c r="H3" s="220">
        <f>Tabla3[[#This Row],[3 a 6 días]]*1.19</f>
        <v>620942</v>
      </c>
      <c r="I3" s="220">
        <f>Tabla3[[#This Row],[7 día en adelante]]*1.19</f>
        <v>966518</v>
      </c>
    </row>
    <row r="4" spans="1:9" x14ac:dyDescent="0.25">
      <c r="A4" s="174" t="s">
        <v>39</v>
      </c>
      <c r="B4" s="78">
        <v>3070102</v>
      </c>
      <c r="C4" s="165" t="s">
        <v>594</v>
      </c>
      <c r="D4" s="166">
        <v>312800</v>
      </c>
      <c r="E4" s="167">
        <v>625500</v>
      </c>
      <c r="F4" s="175">
        <v>1082900</v>
      </c>
      <c r="G4" s="220">
        <f>Tabla3[[#This Row],[1 a 2 días]]*1.19</f>
        <v>372232</v>
      </c>
      <c r="H4" s="220">
        <f>Tabla3[[#This Row],[3 a 6 días]]*1.19</f>
        <v>744345</v>
      </c>
      <c r="I4" s="220">
        <f>Tabla3[[#This Row],[7 día en adelante]]*1.19</f>
        <v>1288651</v>
      </c>
    </row>
    <row r="5" spans="1:9" x14ac:dyDescent="0.25">
      <c r="A5" s="174" t="s">
        <v>39</v>
      </c>
      <c r="B5" s="78">
        <v>3070103</v>
      </c>
      <c r="C5" s="165" t="s">
        <v>322</v>
      </c>
      <c r="D5" s="166">
        <v>614400</v>
      </c>
      <c r="E5" s="167">
        <v>921500</v>
      </c>
      <c r="F5" s="175">
        <v>1526800</v>
      </c>
      <c r="G5" s="220">
        <f>Tabla3[[#This Row],[1 a 2 días]]*1.19</f>
        <v>731136</v>
      </c>
      <c r="H5" s="220">
        <f>Tabla3[[#This Row],[3 a 6 días]]*1.19</f>
        <v>1096585</v>
      </c>
      <c r="I5" s="220">
        <f>Tabla3[[#This Row],[7 día en adelante]]*1.19</f>
        <v>1816892</v>
      </c>
    </row>
    <row r="6" spans="1:9" x14ac:dyDescent="0.25">
      <c r="A6" s="174" t="s">
        <v>39</v>
      </c>
      <c r="B6" s="78">
        <v>3070104</v>
      </c>
      <c r="C6" s="165" t="s">
        <v>497</v>
      </c>
      <c r="D6" s="166">
        <v>1157100</v>
      </c>
      <c r="E6" s="167">
        <v>1735700</v>
      </c>
      <c r="F6" s="175">
        <v>2500900</v>
      </c>
      <c r="G6" s="220">
        <f>Tabla3[[#This Row],[1 a 2 días]]*1.19</f>
        <v>1376949</v>
      </c>
      <c r="H6" s="220">
        <f>Tabla3[[#This Row],[3 a 6 días]]*1.19</f>
        <v>2065483</v>
      </c>
      <c r="I6" s="220">
        <f>Tabla3[[#This Row],[7 día en adelante]]*1.19</f>
        <v>2976071</v>
      </c>
    </row>
    <row r="7" spans="1:9" x14ac:dyDescent="0.25">
      <c r="A7" s="174" t="s">
        <v>39</v>
      </c>
      <c r="B7" s="78">
        <v>3071373</v>
      </c>
      <c r="C7" s="165" t="s">
        <v>498</v>
      </c>
      <c r="D7" s="166">
        <v>1732000</v>
      </c>
      <c r="E7" s="167">
        <v>2598100</v>
      </c>
      <c r="F7" s="175">
        <v>4088500</v>
      </c>
      <c r="G7" s="220">
        <f>Tabla3[[#This Row],[1 a 2 días]]*1.19</f>
        <v>2061080</v>
      </c>
      <c r="H7" s="220">
        <f>Tabla3[[#This Row],[3 a 6 días]]*1.19</f>
        <v>3091739</v>
      </c>
      <c r="I7" s="220">
        <f>Tabla3[[#This Row],[7 día en adelante]]*1.19</f>
        <v>4865315</v>
      </c>
    </row>
    <row r="8" spans="1:9" x14ac:dyDescent="0.25">
      <c r="A8" s="174" t="s">
        <v>39</v>
      </c>
      <c r="B8" s="78">
        <v>3070105</v>
      </c>
      <c r="C8" s="165" t="s">
        <v>499</v>
      </c>
      <c r="D8" s="166">
        <v>2533300</v>
      </c>
      <c r="E8" s="167">
        <v>3799900</v>
      </c>
      <c r="F8" s="175">
        <v>7117600</v>
      </c>
      <c r="G8" s="220">
        <f>Tabla3[[#This Row],[1 a 2 días]]*1.19</f>
        <v>3014627</v>
      </c>
      <c r="H8" s="220">
        <f>Tabla3[[#This Row],[3 a 6 días]]*1.19</f>
        <v>4521881</v>
      </c>
      <c r="I8" s="220">
        <f>Tabla3[[#This Row],[7 día en adelante]]*1.19</f>
        <v>8469944</v>
      </c>
    </row>
    <row r="9" spans="1:9" x14ac:dyDescent="0.25">
      <c r="A9" s="174" t="s">
        <v>39</v>
      </c>
      <c r="B9" s="219">
        <v>3070106</v>
      </c>
      <c r="C9" s="165" t="s">
        <v>500</v>
      </c>
      <c r="D9" s="166">
        <v>3546500</v>
      </c>
      <c r="E9" s="167">
        <v>5319800</v>
      </c>
      <c r="F9" s="175">
        <v>8128600</v>
      </c>
      <c r="G9" s="220">
        <f>Tabla3[[#This Row],[1 a 2 días]]*1.19</f>
        <v>4220335</v>
      </c>
      <c r="H9" s="220">
        <f>Tabla3[[#This Row],[3 a 6 días]]*1.19</f>
        <v>6330562</v>
      </c>
      <c r="I9" s="220">
        <f>Tabla3[[#This Row],[7 día en adelante]]*1.19</f>
        <v>9673034</v>
      </c>
    </row>
    <row r="10" spans="1:9" x14ac:dyDescent="0.25">
      <c r="A10" s="174" t="s">
        <v>39</v>
      </c>
      <c r="B10" s="219">
        <v>3070107</v>
      </c>
      <c r="C10" s="165" t="s">
        <v>501</v>
      </c>
      <c r="D10" s="166">
        <v>4965100</v>
      </c>
      <c r="E10" s="167">
        <v>7447700</v>
      </c>
      <c r="F10" s="175">
        <v>11380000</v>
      </c>
      <c r="G10" s="220">
        <f>Tabla3[[#This Row],[1 a 2 días]]*1.19</f>
        <v>5908469</v>
      </c>
      <c r="H10" s="220">
        <f>Tabla3[[#This Row],[3 a 6 días]]*1.19</f>
        <v>8862763</v>
      </c>
      <c r="I10" s="220">
        <f>Tabla3[[#This Row],[7 día en adelante]]*1.19</f>
        <v>13542200</v>
      </c>
    </row>
    <row r="11" spans="1:9" x14ac:dyDescent="0.25">
      <c r="A11" s="174" t="s">
        <v>39</v>
      </c>
      <c r="B11" s="78">
        <v>3070402</v>
      </c>
      <c r="C11" s="165" t="s">
        <v>237</v>
      </c>
      <c r="D11" s="166">
        <v>78300</v>
      </c>
      <c r="E11" s="166">
        <v>78300</v>
      </c>
      <c r="F11" s="166">
        <v>78300</v>
      </c>
      <c r="G11" s="220">
        <f>Tabla3[[#This Row],[1 a 2 días]]*1.19</f>
        <v>93177</v>
      </c>
      <c r="H11" s="220">
        <f>Tabla3[[#This Row],[3 a 6 días]]*1.19</f>
        <v>93177</v>
      </c>
      <c r="I11" s="220">
        <f>Tabla3[[#This Row],[7 día en adelante]]*1.19</f>
        <v>93177</v>
      </c>
    </row>
    <row r="12" spans="1:9" x14ac:dyDescent="0.25">
      <c r="A12" s="174" t="s">
        <v>39</v>
      </c>
      <c r="B12" s="78">
        <v>3070405</v>
      </c>
      <c r="C12" s="165" t="s">
        <v>240</v>
      </c>
      <c r="D12" s="166">
        <v>73300</v>
      </c>
      <c r="E12" s="166">
        <v>73300</v>
      </c>
      <c r="F12" s="166">
        <v>73300</v>
      </c>
      <c r="G12" s="220">
        <f>Tabla3[[#This Row],[1 a 2 días]]*1.19</f>
        <v>87227</v>
      </c>
      <c r="H12" s="220">
        <f>Tabla3[[#This Row],[3 a 6 días]]*1.19</f>
        <v>87227</v>
      </c>
      <c r="I12" s="220">
        <f>Tabla3[[#This Row],[7 día en adelante]]*1.19</f>
        <v>87227</v>
      </c>
    </row>
    <row r="13" spans="1:9" ht="15.75" thickBot="1" x14ac:dyDescent="0.3">
      <c r="A13" s="224" t="s">
        <v>39</v>
      </c>
      <c r="B13" s="207">
        <v>3070403</v>
      </c>
      <c r="C13" s="208" t="s">
        <v>241</v>
      </c>
      <c r="D13" s="209">
        <v>55000</v>
      </c>
      <c r="E13" s="209">
        <v>55000</v>
      </c>
      <c r="F13" s="209">
        <v>55000</v>
      </c>
      <c r="G13" s="220">
        <f>Tabla3[[#This Row],[1 a 2 días]]*1.19</f>
        <v>65450</v>
      </c>
      <c r="H13" s="220">
        <f>Tabla3[[#This Row],[3 a 6 días]]*1.19</f>
        <v>65450</v>
      </c>
      <c r="I13" s="220">
        <f>Tabla3[[#This Row],[7 día en adelante]]*1.19</f>
        <v>65450</v>
      </c>
    </row>
    <row r="14" spans="1:9" x14ac:dyDescent="0.25">
      <c r="A14" s="211" t="s">
        <v>219</v>
      </c>
      <c r="B14" s="212">
        <v>3071345</v>
      </c>
      <c r="C14" s="213" t="s">
        <v>242</v>
      </c>
      <c r="D14" s="214">
        <v>186700</v>
      </c>
      <c r="E14" s="227">
        <v>280000</v>
      </c>
      <c r="F14" s="228">
        <v>290000</v>
      </c>
      <c r="G14" s="220">
        <f>Tabla3[[#This Row],[1 a 2 días]]*1.19</f>
        <v>222173</v>
      </c>
      <c r="H14" s="220">
        <f>Tabla3[[#This Row],[3 a 6 días]]*1.19</f>
        <v>333200</v>
      </c>
      <c r="I14" s="220">
        <f>Tabla3[[#This Row],[7 día en adelante]]*1.19</f>
        <v>345100</v>
      </c>
    </row>
    <row r="15" spans="1:9" x14ac:dyDescent="0.25">
      <c r="A15" s="174" t="s">
        <v>219</v>
      </c>
      <c r="B15" s="78">
        <v>3070301</v>
      </c>
      <c r="C15" s="165" t="s">
        <v>43</v>
      </c>
      <c r="D15" s="166">
        <v>272800</v>
      </c>
      <c r="E15" s="167">
        <v>369800</v>
      </c>
      <c r="F15" s="175">
        <v>431500</v>
      </c>
      <c r="G15" s="220">
        <f>Tabla3[[#This Row],[1 a 2 días]]*1.19</f>
        <v>324632</v>
      </c>
      <c r="H15" s="220">
        <f>Tabla3[[#This Row],[3 a 6 días]]*1.19</f>
        <v>440062</v>
      </c>
      <c r="I15" s="220">
        <f>Tabla3[[#This Row],[7 día en adelante]]*1.19</f>
        <v>513485</v>
      </c>
    </row>
    <row r="16" spans="1:9" x14ac:dyDescent="0.25">
      <c r="A16" s="174" t="s">
        <v>219</v>
      </c>
      <c r="B16" s="78">
        <v>3070302</v>
      </c>
      <c r="C16" s="165" t="s">
        <v>161</v>
      </c>
      <c r="D16" s="166">
        <v>237300</v>
      </c>
      <c r="E16" s="167">
        <v>355900</v>
      </c>
      <c r="F16" s="175">
        <v>415100</v>
      </c>
      <c r="G16" s="220">
        <f>Tabla3[[#This Row],[1 a 2 días]]*1.19</f>
        <v>282387</v>
      </c>
      <c r="H16" s="220">
        <f>Tabla3[[#This Row],[3 a 6 días]]*1.19</f>
        <v>423521</v>
      </c>
      <c r="I16" s="220">
        <f>Tabla3[[#This Row],[7 día en adelante]]*1.19</f>
        <v>493969</v>
      </c>
    </row>
    <row r="17" spans="1:9" x14ac:dyDescent="0.25">
      <c r="A17" s="174" t="s">
        <v>219</v>
      </c>
      <c r="B17" s="78">
        <v>3070307</v>
      </c>
      <c r="C17" s="165" t="s">
        <v>45</v>
      </c>
      <c r="D17" s="166">
        <v>501900</v>
      </c>
      <c r="E17" s="167">
        <v>752800</v>
      </c>
      <c r="F17" s="175">
        <v>774600</v>
      </c>
      <c r="G17" s="220">
        <f>Tabla3[[#This Row],[1 a 2 días]]*1.19</f>
        <v>597261</v>
      </c>
      <c r="H17" s="220">
        <f>Tabla3[[#This Row],[3 a 6 días]]*1.19</f>
        <v>895832</v>
      </c>
      <c r="I17" s="220">
        <f>Tabla3[[#This Row],[7 día en adelante]]*1.19</f>
        <v>921774</v>
      </c>
    </row>
    <row r="18" spans="1:9" x14ac:dyDescent="0.25">
      <c r="A18" s="174" t="s">
        <v>219</v>
      </c>
      <c r="B18" s="78">
        <v>3071341</v>
      </c>
      <c r="C18" s="165" t="s">
        <v>585</v>
      </c>
      <c r="D18" s="166">
        <v>0</v>
      </c>
      <c r="E18" s="167">
        <v>0</v>
      </c>
      <c r="F18" s="175">
        <v>0</v>
      </c>
      <c r="G18" s="220">
        <f>Tabla3[[#This Row],[1 a 2 días]]*1.19</f>
        <v>0</v>
      </c>
      <c r="H18" s="220">
        <f>Tabla3[[#This Row],[3 a 6 días]]*1.19</f>
        <v>0</v>
      </c>
      <c r="I18" s="220">
        <f>Tabla3[[#This Row],[7 día en adelante]]*1.19</f>
        <v>0</v>
      </c>
    </row>
    <row r="19" spans="1:9" x14ac:dyDescent="0.25">
      <c r="A19" s="174" t="s">
        <v>46</v>
      </c>
      <c r="B19" s="78">
        <v>3070601</v>
      </c>
      <c r="C19" s="165" t="s">
        <v>48</v>
      </c>
      <c r="D19" s="166">
        <v>45500</v>
      </c>
      <c r="E19" s="167">
        <v>45500</v>
      </c>
      <c r="F19" s="175">
        <v>45500</v>
      </c>
      <c r="G19" s="220">
        <f>Tabla3[[#This Row],[1 a 2 días]]*1.19</f>
        <v>54145</v>
      </c>
      <c r="H19" s="220">
        <f>Tabla3[[#This Row],[3 a 6 días]]*1.19</f>
        <v>54145</v>
      </c>
      <c r="I19" s="220">
        <f>Tabla3[[#This Row],[7 día en adelante]]*1.19</f>
        <v>54145</v>
      </c>
    </row>
    <row r="20" spans="1:9" x14ac:dyDescent="0.25">
      <c r="A20" s="174" t="s">
        <v>46</v>
      </c>
      <c r="B20" s="78">
        <v>3070801</v>
      </c>
      <c r="C20" s="165" t="s">
        <v>49</v>
      </c>
      <c r="D20" s="166">
        <v>111100</v>
      </c>
      <c r="E20" s="167">
        <v>111100</v>
      </c>
      <c r="F20" s="175">
        <v>111100</v>
      </c>
      <c r="G20" s="220">
        <f>Tabla3[[#This Row],[1 a 2 días]]*1.19</f>
        <v>132209</v>
      </c>
      <c r="H20" s="220">
        <f>Tabla3[[#This Row],[3 a 6 días]]*1.19</f>
        <v>132209</v>
      </c>
      <c r="I20" s="220">
        <f>Tabla3[[#This Row],[7 día en adelante]]*1.19</f>
        <v>132209</v>
      </c>
    </row>
    <row r="21" spans="1:9" ht="15.75" thickBot="1" x14ac:dyDescent="0.3">
      <c r="A21" s="224" t="s">
        <v>46</v>
      </c>
      <c r="B21" s="207">
        <v>3070803</v>
      </c>
      <c r="C21" s="208" t="s">
        <v>50</v>
      </c>
      <c r="D21" s="209">
        <v>209900</v>
      </c>
      <c r="E21" s="229">
        <v>209900</v>
      </c>
      <c r="F21" s="230">
        <v>209900</v>
      </c>
      <c r="G21" s="220">
        <f>Tabla3[[#This Row],[1 a 2 días]]*1.19</f>
        <v>249781</v>
      </c>
      <c r="H21" s="220">
        <f>Tabla3[[#This Row],[3 a 6 días]]*1.19</f>
        <v>249781</v>
      </c>
      <c r="I21" s="220">
        <f>Tabla3[[#This Row],[7 día en adelante]]*1.19</f>
        <v>249781</v>
      </c>
    </row>
    <row r="22" spans="1:9" x14ac:dyDescent="0.25">
      <c r="A22" s="211" t="s">
        <v>51</v>
      </c>
      <c r="B22" s="212">
        <v>3071319</v>
      </c>
      <c r="C22" s="213" t="s">
        <v>243</v>
      </c>
      <c r="D22" s="214">
        <v>0</v>
      </c>
      <c r="E22" s="227">
        <v>0</v>
      </c>
      <c r="F22" s="228">
        <v>0</v>
      </c>
      <c r="G22" s="220">
        <f>Tabla3[[#This Row],[1 a 2 días]]*1.19</f>
        <v>0</v>
      </c>
      <c r="H22" s="220">
        <f>Tabla3[[#This Row],[3 a 6 días]]*1.19</f>
        <v>0</v>
      </c>
      <c r="I22" s="220">
        <f>Tabla3[[#This Row],[7 día en adelante]]*1.19</f>
        <v>0</v>
      </c>
    </row>
    <row r="23" spans="1:9" x14ac:dyDescent="0.25">
      <c r="A23" s="174" t="s">
        <v>51</v>
      </c>
      <c r="B23" s="78">
        <v>3071319</v>
      </c>
      <c r="C23" s="165" t="s">
        <v>244</v>
      </c>
      <c r="D23" s="166">
        <v>0</v>
      </c>
      <c r="E23" s="167">
        <v>0</v>
      </c>
      <c r="F23" s="175">
        <v>0</v>
      </c>
      <c r="G23" s="220">
        <f>Tabla3[[#This Row],[1 a 2 días]]*1.19</f>
        <v>0</v>
      </c>
      <c r="H23" s="220">
        <f>Tabla3[[#This Row],[3 a 6 días]]*1.19</f>
        <v>0</v>
      </c>
      <c r="I23" s="220">
        <f>Tabla3[[#This Row],[7 día en adelante]]*1.19</f>
        <v>0</v>
      </c>
    </row>
    <row r="24" spans="1:9" x14ac:dyDescent="0.25">
      <c r="A24" s="174" t="s">
        <v>51</v>
      </c>
      <c r="B24" s="78">
        <v>3071319</v>
      </c>
      <c r="C24" s="165" t="s">
        <v>245</v>
      </c>
      <c r="D24" s="166">
        <v>0</v>
      </c>
      <c r="E24" s="167">
        <v>0</v>
      </c>
      <c r="F24" s="175">
        <v>0</v>
      </c>
      <c r="G24" s="220">
        <f>Tabla3[[#This Row],[1 a 2 días]]*1.19</f>
        <v>0</v>
      </c>
      <c r="H24" s="220">
        <f>Tabla3[[#This Row],[3 a 6 días]]*1.19</f>
        <v>0</v>
      </c>
      <c r="I24" s="220">
        <f>Tabla3[[#This Row],[7 día en adelante]]*1.19</f>
        <v>0</v>
      </c>
    </row>
    <row r="25" spans="1:9" x14ac:dyDescent="0.25">
      <c r="A25" s="174" t="s">
        <v>51</v>
      </c>
      <c r="B25" s="78">
        <v>3070413</v>
      </c>
      <c r="C25" s="165" t="s">
        <v>52</v>
      </c>
      <c r="D25" s="166">
        <v>0</v>
      </c>
      <c r="E25" s="167">
        <v>0</v>
      </c>
      <c r="F25" s="175">
        <v>0</v>
      </c>
      <c r="G25" s="220">
        <f>Tabla3[[#This Row],[1 a 2 días]]*1.19</f>
        <v>0</v>
      </c>
      <c r="H25" s="220">
        <f>Tabla3[[#This Row],[3 a 6 días]]*1.19</f>
        <v>0</v>
      </c>
      <c r="I25" s="220">
        <f>Tabla3[[#This Row],[7 día en adelante]]*1.19</f>
        <v>0</v>
      </c>
    </row>
    <row r="26" spans="1:9" x14ac:dyDescent="0.25">
      <c r="A26" s="174" t="s">
        <v>51</v>
      </c>
      <c r="B26" s="78">
        <v>3070414</v>
      </c>
      <c r="C26" s="165" t="s">
        <v>246</v>
      </c>
      <c r="D26" s="166">
        <v>0</v>
      </c>
      <c r="E26" s="167">
        <v>0</v>
      </c>
      <c r="F26" s="175">
        <v>0</v>
      </c>
      <c r="G26" s="220">
        <f>Tabla3[[#This Row],[1 a 2 días]]*1.19</f>
        <v>0</v>
      </c>
      <c r="H26" s="220">
        <f>Tabla3[[#This Row],[3 a 6 días]]*1.19</f>
        <v>0</v>
      </c>
      <c r="I26" s="220">
        <f>Tabla3[[#This Row],[7 día en adelante]]*1.19</f>
        <v>0</v>
      </c>
    </row>
    <row r="27" spans="1:9" x14ac:dyDescent="0.25">
      <c r="A27" s="174" t="s">
        <v>51</v>
      </c>
      <c r="B27" s="78">
        <v>3071387</v>
      </c>
      <c r="C27" s="165" t="s">
        <v>53</v>
      </c>
      <c r="D27" s="166">
        <v>0</v>
      </c>
      <c r="E27" s="167">
        <v>0</v>
      </c>
      <c r="F27" s="175">
        <v>0</v>
      </c>
      <c r="G27" s="220">
        <f>Tabla3[[#This Row],[1 a 2 días]]*1.19</f>
        <v>0</v>
      </c>
      <c r="H27" s="220">
        <f>Tabla3[[#This Row],[3 a 6 días]]*1.19</f>
        <v>0</v>
      </c>
      <c r="I27" s="220">
        <f>Tabla3[[#This Row],[7 día en adelante]]*1.19</f>
        <v>0</v>
      </c>
    </row>
    <row r="28" spans="1:9" x14ac:dyDescent="0.25">
      <c r="A28" s="174" t="s">
        <v>51</v>
      </c>
      <c r="B28" s="78">
        <v>30713170</v>
      </c>
      <c r="C28" s="165" t="s">
        <v>247</v>
      </c>
      <c r="D28" s="166">
        <v>0</v>
      </c>
      <c r="E28" s="167">
        <v>0</v>
      </c>
      <c r="F28" s="175">
        <v>0</v>
      </c>
      <c r="G28" s="220">
        <f>Tabla3[[#This Row],[1 a 2 días]]*1.19</f>
        <v>0</v>
      </c>
      <c r="H28" s="220">
        <f>Tabla3[[#This Row],[3 a 6 días]]*1.19</f>
        <v>0</v>
      </c>
      <c r="I28" s="220">
        <f>Tabla3[[#This Row],[7 día en adelante]]*1.19</f>
        <v>0</v>
      </c>
    </row>
    <row r="29" spans="1:9" x14ac:dyDescent="0.25">
      <c r="A29" s="174" t="s">
        <v>51</v>
      </c>
      <c r="B29" s="78">
        <v>3070532</v>
      </c>
      <c r="C29" s="165" t="s">
        <v>162</v>
      </c>
      <c r="D29" s="166">
        <v>0</v>
      </c>
      <c r="E29" s="167">
        <v>0</v>
      </c>
      <c r="F29" s="175">
        <v>0</v>
      </c>
      <c r="G29" s="220">
        <f>Tabla3[[#This Row],[1 a 2 días]]*1.19</f>
        <v>0</v>
      </c>
      <c r="H29" s="220">
        <f>Tabla3[[#This Row],[3 a 6 días]]*1.19</f>
        <v>0</v>
      </c>
      <c r="I29" s="220">
        <f>Tabla3[[#This Row],[7 día en adelante]]*1.19</f>
        <v>0</v>
      </c>
    </row>
    <row r="30" spans="1:9" x14ac:dyDescent="0.25">
      <c r="A30" s="174" t="s">
        <v>51</v>
      </c>
      <c r="B30" s="78">
        <v>3071351</v>
      </c>
      <c r="C30" s="165" t="s">
        <v>163</v>
      </c>
      <c r="D30" s="166">
        <v>0</v>
      </c>
      <c r="E30" s="167">
        <v>0</v>
      </c>
      <c r="F30" s="175">
        <v>0</v>
      </c>
      <c r="G30" s="220">
        <f>Tabla3[[#This Row],[1 a 2 días]]*1.19</f>
        <v>0</v>
      </c>
      <c r="H30" s="220">
        <f>Tabla3[[#This Row],[3 a 6 días]]*1.19</f>
        <v>0</v>
      </c>
      <c r="I30" s="220">
        <f>Tabla3[[#This Row],[7 día en adelante]]*1.19</f>
        <v>0</v>
      </c>
    </row>
    <row r="31" spans="1:9" x14ac:dyDescent="0.25">
      <c r="A31" s="174" t="s">
        <v>51</v>
      </c>
      <c r="B31" s="78">
        <v>3071395</v>
      </c>
      <c r="C31" s="165" t="s">
        <v>164</v>
      </c>
      <c r="D31" s="166">
        <v>0</v>
      </c>
      <c r="E31" s="167">
        <v>0</v>
      </c>
      <c r="F31" s="175">
        <v>0</v>
      </c>
      <c r="G31" s="220">
        <f>Tabla3[[#This Row],[1 a 2 días]]*1.19</f>
        <v>0</v>
      </c>
      <c r="H31" s="220">
        <f>Tabla3[[#This Row],[3 a 6 días]]*1.19</f>
        <v>0</v>
      </c>
      <c r="I31" s="220">
        <f>Tabla3[[#This Row],[7 día en adelante]]*1.19</f>
        <v>0</v>
      </c>
    </row>
    <row r="32" spans="1:9" ht="15.75" thickBot="1" x14ac:dyDescent="0.3">
      <c r="A32" s="224" t="s">
        <v>51</v>
      </c>
      <c r="B32" s="207">
        <v>3071436</v>
      </c>
      <c r="C32" s="208" t="s">
        <v>165</v>
      </c>
      <c r="D32" s="209">
        <v>0</v>
      </c>
      <c r="E32" s="229">
        <v>0</v>
      </c>
      <c r="F32" s="230">
        <v>0</v>
      </c>
      <c r="G32" s="220">
        <f>Tabla3[[#This Row],[1 a 2 días]]*1.19</f>
        <v>0</v>
      </c>
      <c r="H32" s="220">
        <f>Tabla3[[#This Row],[3 a 6 días]]*1.19</f>
        <v>0</v>
      </c>
      <c r="I32" s="220">
        <f>Tabla3[[#This Row],[7 día en adelante]]*1.19</f>
        <v>0</v>
      </c>
    </row>
    <row r="33" spans="1:9" x14ac:dyDescent="0.25">
      <c r="A33" s="211" t="s">
        <v>389</v>
      </c>
      <c r="B33" s="212">
        <v>3071417</v>
      </c>
      <c r="C33" s="213" t="s">
        <v>192</v>
      </c>
      <c r="D33" s="214">
        <v>93100</v>
      </c>
      <c r="E33" s="227">
        <v>159500</v>
      </c>
      <c r="F33" s="228">
        <v>300000</v>
      </c>
      <c r="G33" s="220">
        <f>Tabla3[[#This Row],[1 a 2 días]]*1.19</f>
        <v>110789</v>
      </c>
      <c r="H33" s="220">
        <f>Tabla3[[#This Row],[3 a 6 días]]*1.19</f>
        <v>189805</v>
      </c>
      <c r="I33" s="220">
        <f>Tabla3[[#This Row],[7 día en adelante]]*1.19</f>
        <v>357000</v>
      </c>
    </row>
    <row r="34" spans="1:9" x14ac:dyDescent="0.25">
      <c r="A34" s="174" t="s">
        <v>389</v>
      </c>
      <c r="B34" s="78">
        <v>3071420</v>
      </c>
      <c r="C34" s="165" t="s">
        <v>248</v>
      </c>
      <c r="D34" s="166">
        <v>93100</v>
      </c>
      <c r="E34" s="167">
        <v>159500</v>
      </c>
      <c r="F34" s="175">
        <v>300000</v>
      </c>
      <c r="G34" s="220">
        <f>Tabla3[[#This Row],[1 a 2 días]]*1.19</f>
        <v>110789</v>
      </c>
      <c r="H34" s="220">
        <f>Tabla3[[#This Row],[3 a 6 días]]*1.19</f>
        <v>189805</v>
      </c>
      <c r="I34" s="220">
        <f>Tabla3[[#This Row],[7 día en adelante]]*1.19</f>
        <v>357000</v>
      </c>
    </row>
    <row r="35" spans="1:9" x14ac:dyDescent="0.25">
      <c r="A35" s="174" t="s">
        <v>389</v>
      </c>
      <c r="B35" s="78">
        <v>3071423</v>
      </c>
      <c r="C35" s="165" t="s">
        <v>59</v>
      </c>
      <c r="D35" s="166">
        <v>159600</v>
      </c>
      <c r="E35" s="167">
        <v>273600</v>
      </c>
      <c r="F35" s="175">
        <v>320000</v>
      </c>
      <c r="G35" s="220">
        <f>Tabla3[[#This Row],[1 a 2 días]]*1.19</f>
        <v>189924</v>
      </c>
      <c r="H35" s="220">
        <f>Tabla3[[#This Row],[3 a 6 días]]*1.19</f>
        <v>325584</v>
      </c>
      <c r="I35" s="220">
        <f>Tabla3[[#This Row],[7 día en adelante]]*1.19</f>
        <v>380800</v>
      </c>
    </row>
    <row r="36" spans="1:9" x14ac:dyDescent="0.25">
      <c r="A36" s="174" t="s">
        <v>389</v>
      </c>
      <c r="B36" s="78">
        <v>3071424</v>
      </c>
      <c r="C36" s="165" t="s">
        <v>60</v>
      </c>
      <c r="D36" s="166">
        <v>159600</v>
      </c>
      <c r="E36" s="167">
        <v>273600</v>
      </c>
      <c r="F36" s="175">
        <v>320000</v>
      </c>
      <c r="G36" s="220">
        <f>Tabla3[[#This Row],[1 a 2 días]]*1.19</f>
        <v>189924</v>
      </c>
      <c r="H36" s="220">
        <f>Tabla3[[#This Row],[3 a 6 días]]*1.19</f>
        <v>325584</v>
      </c>
      <c r="I36" s="220">
        <f>Tabla3[[#This Row],[7 día en adelante]]*1.19</f>
        <v>380800</v>
      </c>
    </row>
    <row r="37" spans="1:9" x14ac:dyDescent="0.25">
      <c r="A37" s="174" t="s">
        <v>389</v>
      </c>
      <c r="B37" s="78">
        <v>3071425</v>
      </c>
      <c r="C37" s="165" t="s">
        <v>61</v>
      </c>
      <c r="D37" s="166">
        <v>167600</v>
      </c>
      <c r="E37" s="167">
        <v>287300</v>
      </c>
      <c r="F37" s="175">
        <v>480000</v>
      </c>
      <c r="G37" s="220">
        <f>Tabla3[[#This Row],[1 a 2 días]]*1.19</f>
        <v>199444</v>
      </c>
      <c r="H37" s="220">
        <f>Tabla3[[#This Row],[3 a 6 días]]*1.19</f>
        <v>341887</v>
      </c>
      <c r="I37" s="220">
        <f>Tabla3[[#This Row],[7 día en adelante]]*1.19</f>
        <v>571200</v>
      </c>
    </row>
    <row r="38" spans="1:9" x14ac:dyDescent="0.25">
      <c r="A38" s="174" t="s">
        <v>389</v>
      </c>
      <c r="B38" s="78">
        <v>3070202</v>
      </c>
      <c r="C38" s="165" t="s">
        <v>167</v>
      </c>
      <c r="D38" s="166">
        <v>24000</v>
      </c>
      <c r="E38" s="167">
        <v>41100</v>
      </c>
      <c r="F38" s="175">
        <v>45100</v>
      </c>
      <c r="G38" s="220">
        <f>Tabla3[[#This Row],[1 a 2 días]]*1.19</f>
        <v>28560</v>
      </c>
      <c r="H38" s="220">
        <f>Tabla3[[#This Row],[3 a 6 días]]*1.19</f>
        <v>48909</v>
      </c>
      <c r="I38" s="220">
        <f>Tabla3[[#This Row],[7 día en adelante]]*1.19</f>
        <v>53669</v>
      </c>
    </row>
    <row r="39" spans="1:9" x14ac:dyDescent="0.25">
      <c r="A39" s="174" t="s">
        <v>389</v>
      </c>
      <c r="B39" s="78">
        <v>3070207</v>
      </c>
      <c r="C39" s="165" t="s">
        <v>168</v>
      </c>
      <c r="D39" s="166">
        <v>62500</v>
      </c>
      <c r="E39" s="167">
        <v>107000</v>
      </c>
      <c r="F39" s="175">
        <v>112700</v>
      </c>
      <c r="G39" s="220">
        <f>Tabla3[[#This Row],[1 a 2 días]]*1.19</f>
        <v>74375</v>
      </c>
      <c r="H39" s="220">
        <f>Tabla3[[#This Row],[3 a 6 días]]*1.19</f>
        <v>127330</v>
      </c>
      <c r="I39" s="220">
        <f>Tabla3[[#This Row],[7 día en adelante]]*1.19</f>
        <v>134113</v>
      </c>
    </row>
    <row r="40" spans="1:9" x14ac:dyDescent="0.25">
      <c r="A40" s="174" t="s">
        <v>390</v>
      </c>
      <c r="B40" s="78">
        <v>3071437</v>
      </c>
      <c r="C40" s="165" t="s">
        <v>249</v>
      </c>
      <c r="D40" s="166">
        <v>0</v>
      </c>
      <c r="E40" s="166">
        <v>0</v>
      </c>
      <c r="F40" s="166">
        <v>0</v>
      </c>
      <c r="G40" s="220">
        <f>Tabla3[[#This Row],[1 a 2 días]]*1.19</f>
        <v>0</v>
      </c>
      <c r="H40" s="220">
        <f>Tabla3[[#This Row],[3 a 6 días]]*1.19</f>
        <v>0</v>
      </c>
      <c r="I40" s="220">
        <f>Tabla3[[#This Row],[7 día en adelante]]*1.19</f>
        <v>0</v>
      </c>
    </row>
    <row r="41" spans="1:9" x14ac:dyDescent="0.25">
      <c r="A41" s="174" t="s">
        <v>390</v>
      </c>
      <c r="B41" s="78">
        <v>3071406</v>
      </c>
      <c r="C41" s="165" t="s">
        <v>250</v>
      </c>
      <c r="D41" s="166">
        <v>61500</v>
      </c>
      <c r="E41" s="167">
        <v>61500</v>
      </c>
      <c r="F41" s="175">
        <v>61500</v>
      </c>
      <c r="G41" s="220">
        <f>Tabla3[[#This Row],[1 a 2 días]]*1.19</f>
        <v>73185</v>
      </c>
      <c r="H41" s="220">
        <f>Tabla3[[#This Row],[3 a 6 días]]*1.19</f>
        <v>73185</v>
      </c>
      <c r="I41" s="220">
        <f>Tabla3[[#This Row],[7 día en adelante]]*1.19</f>
        <v>73185</v>
      </c>
    </row>
    <row r="42" spans="1:9" x14ac:dyDescent="0.25">
      <c r="A42" s="174" t="s">
        <v>390</v>
      </c>
      <c r="B42" s="78">
        <v>3071402</v>
      </c>
      <c r="C42" s="165" t="s">
        <v>166</v>
      </c>
      <c r="D42" s="166">
        <v>183400</v>
      </c>
      <c r="E42" s="167">
        <v>183400</v>
      </c>
      <c r="F42" s="175">
        <v>183400</v>
      </c>
      <c r="G42" s="220">
        <f>Tabla3[[#This Row],[1 a 2 días]]*1.19</f>
        <v>218246</v>
      </c>
      <c r="H42" s="220">
        <f>Tabla3[[#This Row],[3 a 6 días]]*1.19</f>
        <v>218246</v>
      </c>
      <c r="I42" s="220">
        <f>Tabla3[[#This Row],[7 día en adelante]]*1.19</f>
        <v>218246</v>
      </c>
    </row>
    <row r="43" spans="1:9" x14ac:dyDescent="0.25">
      <c r="A43" s="174" t="s">
        <v>390</v>
      </c>
      <c r="B43" s="78">
        <v>3071430</v>
      </c>
      <c r="C43" s="165" t="s">
        <v>251</v>
      </c>
      <c r="D43" s="166">
        <v>2185400</v>
      </c>
      <c r="E43" s="167">
        <v>2185400</v>
      </c>
      <c r="F43" s="175">
        <v>2185400</v>
      </c>
      <c r="G43" s="220">
        <f>Tabla3[[#This Row],[1 a 2 días]]*1.19</f>
        <v>2600626</v>
      </c>
      <c r="H43" s="220">
        <f>Tabla3[[#This Row],[3 a 6 días]]*1.19</f>
        <v>2600626</v>
      </c>
      <c r="I43" s="220">
        <f>Tabla3[[#This Row],[7 día en adelante]]*1.19</f>
        <v>2600626</v>
      </c>
    </row>
    <row r="44" spans="1:9" ht="15.75" thickBot="1" x14ac:dyDescent="0.3">
      <c r="A44" s="180" t="s">
        <v>390</v>
      </c>
      <c r="B44" s="181">
        <v>3071442</v>
      </c>
      <c r="C44" s="216" t="s">
        <v>513</v>
      </c>
      <c r="D44" s="170">
        <v>161800</v>
      </c>
      <c r="E44" s="217">
        <v>161800</v>
      </c>
      <c r="F44" s="218">
        <v>161800</v>
      </c>
      <c r="G44" s="220">
        <f>Tabla3[[#This Row],[1 a 2 días]]*1.19</f>
        <v>192542</v>
      </c>
      <c r="H44" s="220">
        <f>Tabla3[[#This Row],[3 a 6 días]]*1.19</f>
        <v>192542</v>
      </c>
      <c r="I44" s="220">
        <f>Tabla3[[#This Row],[7 día en adelante]]*1.19</f>
        <v>192542</v>
      </c>
    </row>
    <row r="45" spans="1:9" x14ac:dyDescent="0.25">
      <c r="A45" s="200" t="s">
        <v>379</v>
      </c>
      <c r="B45" s="201">
        <v>3071061</v>
      </c>
      <c r="C45" s="202" t="s">
        <v>255</v>
      </c>
      <c r="D45" s="203">
        <v>71800</v>
      </c>
      <c r="E45" s="203"/>
      <c r="F45" s="204"/>
      <c r="G45" s="220">
        <f>Tabla3[[#This Row],[1 a 2 días]]*1.19</f>
        <v>85442</v>
      </c>
      <c r="H45" s="220">
        <f>Tabla3[[#This Row],[3 a 6 días]]*1.19</f>
        <v>0</v>
      </c>
      <c r="I45" s="220">
        <f>Tabla3[[#This Row],[7 día en adelante]]*1.19</f>
        <v>0</v>
      </c>
    </row>
    <row r="46" spans="1:9" x14ac:dyDescent="0.25">
      <c r="A46" s="205" t="s">
        <v>379</v>
      </c>
      <c r="B46" s="78">
        <v>3071061</v>
      </c>
      <c r="C46" s="165" t="s">
        <v>542</v>
      </c>
      <c r="D46" s="166">
        <v>71800</v>
      </c>
      <c r="E46" s="166"/>
      <c r="F46" s="206"/>
      <c r="G46" s="220">
        <f>Tabla3[[#This Row],[1 a 2 días]]*1.19</f>
        <v>85442</v>
      </c>
      <c r="H46" s="220">
        <f>Tabla3[[#This Row],[3 a 6 días]]*1.19</f>
        <v>0</v>
      </c>
      <c r="I46" s="220">
        <f>Tabla3[[#This Row],[7 día en adelante]]*1.19</f>
        <v>0</v>
      </c>
    </row>
    <row r="47" spans="1:9" x14ac:dyDescent="0.25">
      <c r="A47" s="205" t="s">
        <v>379</v>
      </c>
      <c r="B47" s="78">
        <v>3071061</v>
      </c>
      <c r="C47" s="165" t="s">
        <v>256</v>
      </c>
      <c r="D47" s="166">
        <v>71800</v>
      </c>
      <c r="E47" s="166"/>
      <c r="F47" s="206"/>
      <c r="G47" s="220">
        <f>Tabla3[[#This Row],[1 a 2 días]]*1.19</f>
        <v>85442</v>
      </c>
      <c r="H47" s="220">
        <f>Tabla3[[#This Row],[3 a 6 días]]*1.19</f>
        <v>0</v>
      </c>
      <c r="I47" s="220">
        <f>Tabla3[[#This Row],[7 día en adelante]]*1.19</f>
        <v>0</v>
      </c>
    </row>
    <row r="48" spans="1:9" x14ac:dyDescent="0.25">
      <c r="A48" s="233" t="s">
        <v>379</v>
      </c>
      <c r="B48" s="78">
        <v>3071061</v>
      </c>
      <c r="C48" s="165" t="s">
        <v>526</v>
      </c>
      <c r="D48" s="166">
        <v>68300</v>
      </c>
      <c r="E48" s="166"/>
      <c r="F48" s="166"/>
      <c r="G48" s="220">
        <f>Tabla3[[#This Row],[1 a 2 días]]*1.19</f>
        <v>81277</v>
      </c>
      <c r="H48" s="220">
        <f>Tabla3[[#This Row],[3 a 6 días]]*1.19</f>
        <v>0</v>
      </c>
      <c r="I48" s="220">
        <f>Tabla3[[#This Row],[7 día en adelante]]*1.19</f>
        <v>0</v>
      </c>
    </row>
    <row r="49" spans="1:9" x14ac:dyDescent="0.25">
      <c r="A49" s="233" t="s">
        <v>379</v>
      </c>
      <c r="B49" s="78">
        <v>3071061</v>
      </c>
      <c r="C49" s="165" t="s">
        <v>69</v>
      </c>
      <c r="D49" s="166">
        <v>51700</v>
      </c>
      <c r="E49" s="166"/>
      <c r="F49" s="166"/>
      <c r="G49" s="220">
        <f>Tabla3[[#This Row],[1 a 2 días]]*1.19</f>
        <v>61523</v>
      </c>
      <c r="H49" s="220">
        <f>Tabla3[[#This Row],[3 a 6 días]]*1.19</f>
        <v>0</v>
      </c>
      <c r="I49" s="220">
        <f>Tabla3[[#This Row],[7 día en adelante]]*1.19</f>
        <v>0</v>
      </c>
    </row>
    <row r="50" spans="1:9" x14ac:dyDescent="0.25">
      <c r="A50" s="233" t="s">
        <v>379</v>
      </c>
      <c r="B50" s="78">
        <v>3071061</v>
      </c>
      <c r="C50" s="165" t="s">
        <v>527</v>
      </c>
      <c r="D50" s="166">
        <v>108700</v>
      </c>
      <c r="E50" s="166"/>
      <c r="F50" s="166"/>
      <c r="G50" s="220">
        <f>Tabla3[[#This Row],[1 a 2 días]]*1.19</f>
        <v>129353</v>
      </c>
      <c r="H50" s="220">
        <f>Tabla3[[#This Row],[3 a 6 días]]*1.19</f>
        <v>0</v>
      </c>
      <c r="I50" s="220">
        <f>Tabla3[[#This Row],[7 día en adelante]]*1.19</f>
        <v>0</v>
      </c>
    </row>
    <row r="51" spans="1:9" x14ac:dyDescent="0.25">
      <c r="A51" s="233" t="s">
        <v>379</v>
      </c>
      <c r="B51" s="78">
        <v>3071061</v>
      </c>
      <c r="C51" s="165" t="s">
        <v>70</v>
      </c>
      <c r="D51" s="166">
        <v>86500</v>
      </c>
      <c r="E51" s="166"/>
      <c r="F51" s="166"/>
      <c r="G51" s="220">
        <f>Tabla3[[#This Row],[1 a 2 días]]*1.19</f>
        <v>102935</v>
      </c>
      <c r="H51" s="220">
        <f>Tabla3[[#This Row],[3 a 6 días]]*1.19</f>
        <v>0</v>
      </c>
      <c r="I51" s="220">
        <f>Tabla3[[#This Row],[7 día en adelante]]*1.19</f>
        <v>0</v>
      </c>
    </row>
    <row r="52" spans="1:9" x14ac:dyDescent="0.25">
      <c r="A52" s="233" t="s">
        <v>379</v>
      </c>
      <c r="B52" s="78">
        <v>3071061</v>
      </c>
      <c r="C52" s="165" t="s">
        <v>508</v>
      </c>
      <c r="D52" s="166">
        <v>108700</v>
      </c>
      <c r="E52" s="166"/>
      <c r="F52" s="166"/>
      <c r="G52" s="220">
        <f>Tabla3[[#This Row],[1 a 2 días]]*1.19</f>
        <v>129353</v>
      </c>
      <c r="H52" s="220">
        <f>Tabla3[[#This Row],[3 a 6 días]]*1.19</f>
        <v>0</v>
      </c>
      <c r="I52" s="220">
        <f>Tabla3[[#This Row],[7 día en adelante]]*1.19</f>
        <v>0</v>
      </c>
    </row>
    <row r="53" spans="1:9" x14ac:dyDescent="0.25">
      <c r="A53" s="233" t="s">
        <v>379</v>
      </c>
      <c r="B53" s="78">
        <v>3071061</v>
      </c>
      <c r="C53" s="165" t="s">
        <v>418</v>
      </c>
      <c r="D53" s="166">
        <v>81200</v>
      </c>
      <c r="E53" s="166"/>
      <c r="F53" s="166"/>
      <c r="G53" s="220">
        <f>Tabla3[[#This Row],[1 a 2 días]]*1.19</f>
        <v>96628</v>
      </c>
      <c r="H53" s="220">
        <f>Tabla3[[#This Row],[3 a 6 días]]*1.19</f>
        <v>0</v>
      </c>
      <c r="I53" s="220">
        <f>Tabla3[[#This Row],[7 día en adelante]]*1.19</f>
        <v>0</v>
      </c>
    </row>
    <row r="54" spans="1:9" x14ac:dyDescent="0.25">
      <c r="A54" s="233" t="s">
        <v>379</v>
      </c>
      <c r="B54" s="78">
        <v>3071061</v>
      </c>
      <c r="C54" s="165" t="s">
        <v>193</v>
      </c>
      <c r="D54" s="166">
        <v>153900</v>
      </c>
      <c r="E54" s="166"/>
      <c r="F54" s="166"/>
      <c r="G54" s="220">
        <f>Tabla3[[#This Row],[1 a 2 días]]*1.19</f>
        <v>183141</v>
      </c>
      <c r="H54" s="220">
        <f>Tabla3[[#This Row],[3 a 6 días]]*1.19</f>
        <v>0</v>
      </c>
      <c r="I54" s="220">
        <f>Tabla3[[#This Row],[7 día en adelante]]*1.19</f>
        <v>0</v>
      </c>
    </row>
    <row r="55" spans="1:9" x14ac:dyDescent="0.25">
      <c r="A55" s="233" t="s">
        <v>379</v>
      </c>
      <c r="B55" s="78">
        <v>3071061</v>
      </c>
      <c r="C55" s="165" t="s">
        <v>67</v>
      </c>
      <c r="D55" s="166">
        <v>153900</v>
      </c>
      <c r="E55" s="166"/>
      <c r="F55" s="166"/>
      <c r="G55" s="220">
        <f>Tabla3[[#This Row],[1 a 2 días]]*1.19</f>
        <v>183141</v>
      </c>
      <c r="H55" s="220">
        <f>Tabla3[[#This Row],[3 a 6 días]]*1.19</f>
        <v>0</v>
      </c>
      <c r="I55" s="220">
        <f>Tabla3[[#This Row],[7 día en adelante]]*1.19</f>
        <v>0</v>
      </c>
    </row>
    <row r="56" spans="1:9" x14ac:dyDescent="0.25">
      <c r="A56" s="233" t="s">
        <v>379</v>
      </c>
      <c r="B56" s="78">
        <v>3071061</v>
      </c>
      <c r="C56" s="165" t="s">
        <v>68</v>
      </c>
      <c r="D56" s="166">
        <v>153900</v>
      </c>
      <c r="E56" s="166"/>
      <c r="F56" s="166"/>
      <c r="G56" s="220">
        <f>Tabla3[[#This Row],[1 a 2 días]]*1.19</f>
        <v>183141</v>
      </c>
      <c r="H56" s="220">
        <f>Tabla3[[#This Row],[3 a 6 días]]*1.19</f>
        <v>0</v>
      </c>
      <c r="I56" s="220">
        <f>Tabla3[[#This Row],[7 día en adelante]]*1.19</f>
        <v>0</v>
      </c>
    </row>
    <row r="57" spans="1:9" x14ac:dyDescent="0.25">
      <c r="A57" s="233" t="s">
        <v>379</v>
      </c>
      <c r="B57" s="78">
        <v>3071061</v>
      </c>
      <c r="C57" s="165" t="s">
        <v>517</v>
      </c>
      <c r="D57" s="166">
        <v>51700</v>
      </c>
      <c r="E57" s="166"/>
      <c r="F57" s="166"/>
      <c r="G57" s="220">
        <f>Tabla3[[#This Row],[1 a 2 días]]*1.19</f>
        <v>61523</v>
      </c>
      <c r="H57" s="220">
        <f>Tabla3[[#This Row],[3 a 6 días]]*1.19</f>
        <v>0</v>
      </c>
      <c r="I57" s="220">
        <f>Tabla3[[#This Row],[7 día en adelante]]*1.19</f>
        <v>0</v>
      </c>
    </row>
    <row r="58" spans="1:9" x14ac:dyDescent="0.25">
      <c r="A58" s="233" t="s">
        <v>379</v>
      </c>
      <c r="B58" s="78">
        <v>3071061</v>
      </c>
      <c r="C58" s="165" t="s">
        <v>259</v>
      </c>
      <c r="D58" s="166">
        <v>75700</v>
      </c>
      <c r="E58" s="166"/>
      <c r="F58" s="166"/>
      <c r="G58" s="220">
        <f>Tabla3[[#This Row],[1 a 2 días]]*1.19</f>
        <v>90083</v>
      </c>
      <c r="H58" s="220">
        <f>Tabla3[[#This Row],[3 a 6 días]]*1.19</f>
        <v>0</v>
      </c>
      <c r="I58" s="220">
        <f>Tabla3[[#This Row],[7 día en adelante]]*1.19</f>
        <v>0</v>
      </c>
    </row>
    <row r="59" spans="1:9" x14ac:dyDescent="0.25">
      <c r="A59" s="233" t="s">
        <v>379</v>
      </c>
      <c r="B59" s="78">
        <v>3071061</v>
      </c>
      <c r="C59" s="165" t="s">
        <v>260</v>
      </c>
      <c r="D59" s="166">
        <v>75700</v>
      </c>
      <c r="E59" s="166"/>
      <c r="F59" s="166"/>
      <c r="G59" s="220">
        <f>Tabla3[[#This Row],[1 a 2 días]]*1.19</f>
        <v>90083</v>
      </c>
      <c r="H59" s="220">
        <f>Tabla3[[#This Row],[3 a 6 días]]*1.19</f>
        <v>0</v>
      </c>
      <c r="I59" s="220">
        <f>Tabla3[[#This Row],[7 día en adelante]]*1.19</f>
        <v>0</v>
      </c>
    </row>
    <row r="60" spans="1:9" x14ac:dyDescent="0.25">
      <c r="A60" s="233" t="s">
        <v>383</v>
      </c>
      <c r="B60" s="75">
        <v>3071115</v>
      </c>
      <c r="C60" s="210" t="s">
        <v>524</v>
      </c>
      <c r="D60" s="166">
        <v>110200</v>
      </c>
      <c r="E60" s="166"/>
      <c r="F60" s="166"/>
      <c r="G60" s="220">
        <f>Tabla3[[#This Row],[1 a 2 días]]*1.19</f>
        <v>131138</v>
      </c>
      <c r="H60" s="220">
        <f>Tabla3[[#This Row],[3 a 6 días]]*1.19</f>
        <v>0</v>
      </c>
      <c r="I60" s="220">
        <f>Tabla3[[#This Row],[7 día en adelante]]*1.19</f>
        <v>0</v>
      </c>
    </row>
    <row r="61" spans="1:9" x14ac:dyDescent="0.25">
      <c r="A61" s="233" t="s">
        <v>383</v>
      </c>
      <c r="B61" s="75">
        <v>3071115</v>
      </c>
      <c r="C61" s="165" t="s">
        <v>90</v>
      </c>
      <c r="D61" s="166">
        <v>110200</v>
      </c>
      <c r="E61" s="166"/>
      <c r="F61" s="166"/>
      <c r="G61" s="220">
        <f>Tabla3[[#This Row],[1 a 2 días]]*1.19</f>
        <v>131138</v>
      </c>
      <c r="H61" s="220">
        <f>Tabla3[[#This Row],[3 a 6 días]]*1.19</f>
        <v>0</v>
      </c>
      <c r="I61" s="220">
        <f>Tabla3[[#This Row],[7 día en adelante]]*1.19</f>
        <v>0</v>
      </c>
    </row>
    <row r="62" spans="1:9" x14ac:dyDescent="0.25">
      <c r="A62" s="233" t="s">
        <v>383</v>
      </c>
      <c r="B62" s="75">
        <v>3071115</v>
      </c>
      <c r="C62" s="210" t="s">
        <v>92</v>
      </c>
      <c r="D62" s="166">
        <v>110200</v>
      </c>
      <c r="E62" s="166"/>
      <c r="F62" s="166"/>
      <c r="G62" s="220">
        <f>Tabla3[[#This Row],[1 a 2 días]]*1.19</f>
        <v>131138</v>
      </c>
      <c r="H62" s="220">
        <f>Tabla3[[#This Row],[3 a 6 días]]*1.19</f>
        <v>0</v>
      </c>
      <c r="I62" s="220">
        <f>Tabla3[[#This Row],[7 día en adelante]]*1.19</f>
        <v>0</v>
      </c>
    </row>
    <row r="63" spans="1:9" x14ac:dyDescent="0.25">
      <c r="A63" s="233" t="s">
        <v>383</v>
      </c>
      <c r="B63" s="75">
        <v>3071115</v>
      </c>
      <c r="C63" s="165" t="s">
        <v>91</v>
      </c>
      <c r="D63" s="166">
        <v>110200</v>
      </c>
      <c r="E63" s="166"/>
      <c r="F63" s="166"/>
      <c r="G63" s="220">
        <f>Tabla3[[#This Row],[1 a 2 días]]*1.19</f>
        <v>131138</v>
      </c>
      <c r="H63" s="220">
        <f>Tabla3[[#This Row],[3 a 6 días]]*1.19</f>
        <v>0</v>
      </c>
      <c r="I63" s="220">
        <f>Tabla3[[#This Row],[7 día en adelante]]*1.19</f>
        <v>0</v>
      </c>
    </row>
    <row r="64" spans="1:9" x14ac:dyDescent="0.25">
      <c r="A64" s="233" t="s">
        <v>383</v>
      </c>
      <c r="B64" s="75">
        <v>3071115</v>
      </c>
      <c r="C64" s="210" t="s">
        <v>93</v>
      </c>
      <c r="D64" s="166">
        <v>123800</v>
      </c>
      <c r="E64" s="166"/>
      <c r="F64" s="166"/>
      <c r="G64" s="220">
        <f>Tabla3[[#This Row],[1 a 2 días]]*1.19</f>
        <v>147322</v>
      </c>
      <c r="H64" s="220">
        <f>Tabla3[[#This Row],[3 a 6 días]]*1.19</f>
        <v>0</v>
      </c>
      <c r="I64" s="220">
        <f>Tabla3[[#This Row],[7 día en adelante]]*1.19</f>
        <v>0</v>
      </c>
    </row>
    <row r="65" spans="1:9" x14ac:dyDescent="0.25">
      <c r="A65" s="233" t="s">
        <v>383</v>
      </c>
      <c r="B65" s="75">
        <v>3071115</v>
      </c>
      <c r="C65" s="210" t="s">
        <v>515</v>
      </c>
      <c r="D65" s="166">
        <v>84700</v>
      </c>
      <c r="E65" s="166"/>
      <c r="F65" s="166"/>
      <c r="G65" s="220">
        <f>Tabla3[[#This Row],[1 a 2 días]]*1.19</f>
        <v>100793</v>
      </c>
      <c r="H65" s="220">
        <f>Tabla3[[#This Row],[3 a 6 días]]*1.19</f>
        <v>0</v>
      </c>
      <c r="I65" s="220">
        <f>Tabla3[[#This Row],[7 día en adelante]]*1.19</f>
        <v>0</v>
      </c>
    </row>
    <row r="66" spans="1:9" x14ac:dyDescent="0.25">
      <c r="A66" s="233" t="s">
        <v>383</v>
      </c>
      <c r="B66" s="75">
        <v>3071115</v>
      </c>
      <c r="C66" s="210" t="s">
        <v>514</v>
      </c>
      <c r="D66" s="166">
        <v>116500</v>
      </c>
      <c r="E66" s="166"/>
      <c r="F66" s="166"/>
      <c r="G66" s="220">
        <f>Tabla3[[#This Row],[1 a 2 días]]*1.19</f>
        <v>138635</v>
      </c>
      <c r="H66" s="220">
        <f>Tabla3[[#This Row],[3 a 6 días]]*1.19</f>
        <v>0</v>
      </c>
      <c r="I66" s="220">
        <f>Tabla3[[#This Row],[7 día en adelante]]*1.19</f>
        <v>0</v>
      </c>
    </row>
    <row r="67" spans="1:9" x14ac:dyDescent="0.25">
      <c r="A67" s="233" t="s">
        <v>383</v>
      </c>
      <c r="B67" s="78">
        <v>3071115</v>
      </c>
      <c r="C67" s="165" t="s">
        <v>516</v>
      </c>
      <c r="D67" s="166">
        <v>84700</v>
      </c>
      <c r="E67" s="166"/>
      <c r="F67" s="166"/>
      <c r="G67" s="220">
        <f>Tabla3[[#This Row],[1 a 2 días]]*1.19</f>
        <v>100793</v>
      </c>
      <c r="H67" s="220">
        <f>Tabla3[[#This Row],[3 a 6 días]]*1.19</f>
        <v>0</v>
      </c>
      <c r="I67" s="220">
        <f>Tabla3[[#This Row],[7 día en adelante]]*1.19</f>
        <v>0</v>
      </c>
    </row>
    <row r="68" spans="1:9" x14ac:dyDescent="0.25">
      <c r="A68" s="233" t="s">
        <v>383</v>
      </c>
      <c r="B68" s="78">
        <v>3071115</v>
      </c>
      <c r="C68" s="165" t="s">
        <v>530</v>
      </c>
      <c r="D68" s="166">
        <v>127000</v>
      </c>
      <c r="E68" s="166"/>
      <c r="F68" s="166"/>
      <c r="G68" s="220">
        <f>Tabla3[[#This Row],[1 a 2 días]]*1.19</f>
        <v>151130</v>
      </c>
      <c r="H68" s="220">
        <f>Tabla3[[#This Row],[3 a 6 días]]*1.19</f>
        <v>0</v>
      </c>
      <c r="I68" s="220">
        <f>Tabla3[[#This Row],[7 día en adelante]]*1.19</f>
        <v>0</v>
      </c>
    </row>
    <row r="69" spans="1:9" x14ac:dyDescent="0.25">
      <c r="A69" s="233" t="s">
        <v>383</v>
      </c>
      <c r="B69" s="78">
        <v>3071115</v>
      </c>
      <c r="C69" s="165" t="s">
        <v>262</v>
      </c>
      <c r="D69" s="166">
        <v>110200</v>
      </c>
      <c r="E69" s="166"/>
      <c r="F69" s="166"/>
      <c r="G69" s="220">
        <f>Tabla3[[#This Row],[1 a 2 días]]*1.19</f>
        <v>131138</v>
      </c>
      <c r="H69" s="220">
        <f>Tabla3[[#This Row],[3 a 6 días]]*1.19</f>
        <v>0</v>
      </c>
      <c r="I69" s="220">
        <f>Tabla3[[#This Row],[7 día en adelante]]*1.19</f>
        <v>0</v>
      </c>
    </row>
    <row r="70" spans="1:9" x14ac:dyDescent="0.25">
      <c r="A70" s="233" t="s">
        <v>383</v>
      </c>
      <c r="B70" s="75">
        <v>3071115</v>
      </c>
      <c r="C70" s="210" t="s">
        <v>263</v>
      </c>
      <c r="D70" s="166">
        <v>110200</v>
      </c>
      <c r="E70" s="166"/>
      <c r="F70" s="166"/>
      <c r="G70" s="220">
        <f>Tabla3[[#This Row],[1 a 2 días]]*1.19</f>
        <v>131138</v>
      </c>
      <c r="H70" s="220">
        <f>Tabla3[[#This Row],[3 a 6 días]]*1.19</f>
        <v>0</v>
      </c>
      <c r="I70" s="220">
        <f>Tabla3[[#This Row],[7 día en adelante]]*1.19</f>
        <v>0</v>
      </c>
    </row>
    <row r="71" spans="1:9" x14ac:dyDescent="0.25">
      <c r="A71" s="233" t="s">
        <v>383</v>
      </c>
      <c r="B71" s="75">
        <v>3071115</v>
      </c>
      <c r="C71" s="210" t="s">
        <v>544</v>
      </c>
      <c r="D71" s="166">
        <v>138700</v>
      </c>
      <c r="E71" s="166"/>
      <c r="F71" s="166"/>
      <c r="G71" s="220">
        <f>Tabla3[[#This Row],[1 a 2 días]]*1.19</f>
        <v>165053</v>
      </c>
      <c r="H71" s="220">
        <f>Tabla3[[#This Row],[3 a 6 días]]*1.19</f>
        <v>0</v>
      </c>
      <c r="I71" s="220">
        <f>Tabla3[[#This Row],[7 día en adelante]]*1.19</f>
        <v>0</v>
      </c>
    </row>
    <row r="72" spans="1:9" x14ac:dyDescent="0.25">
      <c r="A72" s="233" t="s">
        <v>383</v>
      </c>
      <c r="B72" s="75">
        <v>3071115</v>
      </c>
      <c r="C72" s="210" t="s">
        <v>95</v>
      </c>
      <c r="D72" s="166">
        <v>138800</v>
      </c>
      <c r="E72" s="166"/>
      <c r="F72" s="166"/>
      <c r="G72" s="220">
        <f>Tabla3[[#This Row],[1 a 2 días]]*1.19</f>
        <v>165172</v>
      </c>
      <c r="H72" s="220">
        <f>Tabla3[[#This Row],[3 a 6 días]]*1.19</f>
        <v>0</v>
      </c>
      <c r="I72" s="220">
        <f>Tabla3[[#This Row],[7 día en adelante]]*1.19</f>
        <v>0</v>
      </c>
    </row>
    <row r="73" spans="1:9" x14ac:dyDescent="0.25">
      <c r="A73" s="233" t="s">
        <v>383</v>
      </c>
      <c r="B73" s="75">
        <v>3071115</v>
      </c>
      <c r="C73" s="210" t="s">
        <v>413</v>
      </c>
      <c r="D73" s="166">
        <v>109200</v>
      </c>
      <c r="E73" s="166"/>
      <c r="F73" s="166"/>
      <c r="G73" s="220">
        <f>Tabla3[[#This Row],[1 a 2 días]]*1.19</f>
        <v>129948</v>
      </c>
      <c r="H73" s="220">
        <f>Tabla3[[#This Row],[3 a 6 días]]*1.19</f>
        <v>0</v>
      </c>
      <c r="I73" s="220">
        <f>Tabla3[[#This Row],[7 día en adelante]]*1.19</f>
        <v>0</v>
      </c>
    </row>
    <row r="74" spans="1:9" x14ac:dyDescent="0.25">
      <c r="A74" s="233" t="s">
        <v>382</v>
      </c>
      <c r="B74" s="78">
        <v>3070535</v>
      </c>
      <c r="C74" s="165" t="s">
        <v>83</v>
      </c>
      <c r="D74" s="166">
        <v>258800</v>
      </c>
      <c r="E74" s="166"/>
      <c r="F74" s="166"/>
      <c r="G74" s="220">
        <f>Tabla3[[#This Row],[1 a 2 días]]*1.19</f>
        <v>307972</v>
      </c>
      <c r="H74" s="220">
        <f>Tabla3[[#This Row],[3 a 6 días]]*1.19</f>
        <v>0</v>
      </c>
      <c r="I74" s="220">
        <f>Tabla3[[#This Row],[7 día en adelante]]*1.19</f>
        <v>0</v>
      </c>
    </row>
    <row r="75" spans="1:9" x14ac:dyDescent="0.25">
      <c r="A75" s="233" t="s">
        <v>382</v>
      </c>
      <c r="B75" s="78">
        <v>3070535</v>
      </c>
      <c r="C75" s="165" t="s">
        <v>84</v>
      </c>
      <c r="D75" s="166">
        <v>279700</v>
      </c>
      <c r="E75" s="166"/>
      <c r="F75" s="166"/>
      <c r="G75" s="220">
        <f>Tabla3[[#This Row],[1 a 2 días]]*1.19</f>
        <v>332843</v>
      </c>
      <c r="H75" s="220">
        <f>Tabla3[[#This Row],[3 a 6 días]]*1.19</f>
        <v>0</v>
      </c>
      <c r="I75" s="220">
        <f>Tabla3[[#This Row],[7 día en adelante]]*1.19</f>
        <v>0</v>
      </c>
    </row>
    <row r="76" spans="1:9" x14ac:dyDescent="0.25">
      <c r="A76" s="233" t="s">
        <v>382</v>
      </c>
      <c r="B76" s="75">
        <v>3070535</v>
      </c>
      <c r="C76" s="210" t="s">
        <v>85</v>
      </c>
      <c r="D76" s="166">
        <v>223400</v>
      </c>
      <c r="E76" s="166"/>
      <c r="F76" s="166"/>
      <c r="G76" s="220">
        <f>Tabla3[[#This Row],[1 a 2 días]]*1.19</f>
        <v>265846</v>
      </c>
      <c r="H76" s="220">
        <f>Tabla3[[#This Row],[3 a 6 días]]*1.19</f>
        <v>0</v>
      </c>
      <c r="I76" s="220">
        <f>Tabla3[[#This Row],[7 día en adelante]]*1.19</f>
        <v>0</v>
      </c>
    </row>
    <row r="77" spans="1:9" x14ac:dyDescent="0.25">
      <c r="A77" s="233" t="s">
        <v>382</v>
      </c>
      <c r="B77" s="75">
        <v>3070535</v>
      </c>
      <c r="C77" s="210" t="s">
        <v>522</v>
      </c>
      <c r="D77" s="166">
        <v>223400</v>
      </c>
      <c r="E77" s="166"/>
      <c r="F77" s="166"/>
      <c r="G77" s="220">
        <f>Tabla3[[#This Row],[1 a 2 días]]*1.19</f>
        <v>265846</v>
      </c>
      <c r="H77" s="220">
        <f>Tabla3[[#This Row],[3 a 6 días]]*1.19</f>
        <v>0</v>
      </c>
      <c r="I77" s="220">
        <f>Tabla3[[#This Row],[7 día en adelante]]*1.19</f>
        <v>0</v>
      </c>
    </row>
    <row r="78" spans="1:9" x14ac:dyDescent="0.25">
      <c r="A78" s="233" t="s">
        <v>382</v>
      </c>
      <c r="B78" s="75">
        <v>3070535</v>
      </c>
      <c r="C78" s="210" t="s">
        <v>543</v>
      </c>
      <c r="D78" s="166">
        <v>223400</v>
      </c>
      <c r="E78" s="166"/>
      <c r="F78" s="166"/>
      <c r="G78" s="220">
        <f>Tabla3[[#This Row],[1 a 2 días]]*1.19</f>
        <v>265846</v>
      </c>
      <c r="H78" s="220">
        <f>Tabla3[[#This Row],[3 a 6 días]]*1.19</f>
        <v>0</v>
      </c>
      <c r="I78" s="220">
        <f>Tabla3[[#This Row],[7 día en adelante]]*1.19</f>
        <v>0</v>
      </c>
    </row>
    <row r="79" spans="1:9" x14ac:dyDescent="0.25">
      <c r="A79" s="233" t="s">
        <v>382</v>
      </c>
      <c r="B79" s="75">
        <v>3070535</v>
      </c>
      <c r="C79" s="210" t="s">
        <v>523</v>
      </c>
      <c r="D79" s="166">
        <v>223400</v>
      </c>
      <c r="E79" s="166"/>
      <c r="F79" s="166"/>
      <c r="G79" s="220">
        <f>Tabla3[[#This Row],[1 a 2 días]]*1.19</f>
        <v>265846</v>
      </c>
      <c r="H79" s="220">
        <f>Tabla3[[#This Row],[3 a 6 días]]*1.19</f>
        <v>0</v>
      </c>
      <c r="I79" s="220">
        <f>Tabla3[[#This Row],[7 día en adelante]]*1.19</f>
        <v>0</v>
      </c>
    </row>
    <row r="80" spans="1:9" x14ac:dyDescent="0.25">
      <c r="A80" s="233" t="s">
        <v>382</v>
      </c>
      <c r="B80" s="75">
        <v>3070535</v>
      </c>
      <c r="C80" s="210" t="s">
        <v>87</v>
      </c>
      <c r="D80" s="166">
        <v>299200</v>
      </c>
      <c r="E80" s="166"/>
      <c r="F80" s="166"/>
      <c r="G80" s="220">
        <f>Tabla3[[#This Row],[1 a 2 días]]*1.19</f>
        <v>356048</v>
      </c>
      <c r="H80" s="220">
        <f>Tabla3[[#This Row],[3 a 6 días]]*1.19</f>
        <v>0</v>
      </c>
      <c r="I80" s="220">
        <f>Tabla3[[#This Row],[7 día en adelante]]*1.19</f>
        <v>0</v>
      </c>
    </row>
    <row r="81" spans="1:9" x14ac:dyDescent="0.25">
      <c r="A81" s="233" t="s">
        <v>386</v>
      </c>
      <c r="B81" s="75">
        <v>3071085</v>
      </c>
      <c r="C81" s="210" t="s">
        <v>547</v>
      </c>
      <c r="D81" s="166">
        <v>173300</v>
      </c>
      <c r="E81" s="166"/>
      <c r="F81" s="166"/>
      <c r="G81" s="220">
        <f>Tabla3[[#This Row],[1 a 2 días]]*1.19</f>
        <v>206227</v>
      </c>
      <c r="H81" s="220">
        <f>Tabla3[[#This Row],[3 a 6 días]]*1.19</f>
        <v>0</v>
      </c>
      <c r="I81" s="220">
        <f>Tabla3[[#This Row],[7 día en adelante]]*1.19</f>
        <v>0</v>
      </c>
    </row>
    <row r="82" spans="1:9" x14ac:dyDescent="0.25">
      <c r="A82" s="233" t="s">
        <v>386</v>
      </c>
      <c r="B82" s="75">
        <v>3071085</v>
      </c>
      <c r="C82" s="210" t="s">
        <v>548</v>
      </c>
      <c r="D82" s="166">
        <v>173300</v>
      </c>
      <c r="E82" s="166"/>
      <c r="F82" s="166"/>
      <c r="G82" s="220">
        <f>Tabla3[[#This Row],[1 a 2 días]]*1.19</f>
        <v>206227</v>
      </c>
      <c r="H82" s="220">
        <f>Tabla3[[#This Row],[3 a 6 días]]*1.19</f>
        <v>0</v>
      </c>
      <c r="I82" s="220">
        <f>Tabla3[[#This Row],[7 día en adelante]]*1.19</f>
        <v>0</v>
      </c>
    </row>
    <row r="83" spans="1:9" x14ac:dyDescent="0.25">
      <c r="A83" s="233" t="s">
        <v>386</v>
      </c>
      <c r="B83" s="75">
        <v>3071085</v>
      </c>
      <c r="C83" s="210" t="s">
        <v>549</v>
      </c>
      <c r="D83" s="166">
        <v>173300</v>
      </c>
      <c r="E83" s="166"/>
      <c r="F83" s="166"/>
      <c r="G83" s="220">
        <f>Tabla3[[#This Row],[1 a 2 días]]*1.19</f>
        <v>206227</v>
      </c>
      <c r="H83" s="220">
        <f>Tabla3[[#This Row],[3 a 6 días]]*1.19</f>
        <v>0</v>
      </c>
      <c r="I83" s="220">
        <f>Tabla3[[#This Row],[7 día en adelante]]*1.19</f>
        <v>0</v>
      </c>
    </row>
    <row r="84" spans="1:9" x14ac:dyDescent="0.25">
      <c r="A84" s="233" t="s">
        <v>386</v>
      </c>
      <c r="B84" s="75">
        <v>3071085</v>
      </c>
      <c r="C84" s="210" t="s">
        <v>534</v>
      </c>
      <c r="D84" s="166">
        <v>173300</v>
      </c>
      <c r="E84" s="166"/>
      <c r="F84" s="166"/>
      <c r="G84" s="220">
        <f>Tabla3[[#This Row],[1 a 2 días]]*1.19</f>
        <v>206227</v>
      </c>
      <c r="H84" s="220">
        <f>Tabla3[[#This Row],[3 a 6 días]]*1.19</f>
        <v>0</v>
      </c>
      <c r="I84" s="220">
        <f>Tabla3[[#This Row],[7 día en adelante]]*1.19</f>
        <v>0</v>
      </c>
    </row>
    <row r="85" spans="1:9" x14ac:dyDescent="0.25">
      <c r="A85" s="233" t="s">
        <v>386</v>
      </c>
      <c r="B85" s="75">
        <v>3071085</v>
      </c>
      <c r="C85" s="210" t="s">
        <v>535</v>
      </c>
      <c r="D85" s="166">
        <v>133300</v>
      </c>
      <c r="E85" s="166"/>
      <c r="F85" s="166"/>
      <c r="G85" s="220">
        <f>Tabla3[[#This Row],[1 a 2 días]]*1.19</f>
        <v>158627</v>
      </c>
      <c r="H85" s="220">
        <f>Tabla3[[#This Row],[3 a 6 días]]*1.19</f>
        <v>0</v>
      </c>
      <c r="I85" s="220">
        <f>Tabla3[[#This Row],[7 día en adelante]]*1.19</f>
        <v>0</v>
      </c>
    </row>
    <row r="86" spans="1:9" x14ac:dyDescent="0.25">
      <c r="A86" s="233" t="s">
        <v>386</v>
      </c>
      <c r="B86" s="75">
        <v>3071085</v>
      </c>
      <c r="C86" s="210" t="s">
        <v>536</v>
      </c>
      <c r="D86" s="166">
        <v>133300</v>
      </c>
      <c r="E86" s="166"/>
      <c r="F86" s="166"/>
      <c r="G86" s="220">
        <f>Tabla3[[#This Row],[1 a 2 días]]*1.19</f>
        <v>158627</v>
      </c>
      <c r="H86" s="220">
        <f>Tabla3[[#This Row],[3 a 6 días]]*1.19</f>
        <v>0</v>
      </c>
      <c r="I86" s="220">
        <f>Tabla3[[#This Row],[7 día en adelante]]*1.19</f>
        <v>0</v>
      </c>
    </row>
    <row r="87" spans="1:9" x14ac:dyDescent="0.25">
      <c r="A87" s="233" t="s">
        <v>384</v>
      </c>
      <c r="B87" s="75">
        <v>3071113</v>
      </c>
      <c r="C87" s="210" t="s">
        <v>414</v>
      </c>
      <c r="D87" s="166">
        <v>457500</v>
      </c>
      <c r="E87" s="166"/>
      <c r="F87" s="166"/>
      <c r="G87" s="220">
        <f>Tabla3[[#This Row],[1 a 2 días]]*1.19</f>
        <v>544425</v>
      </c>
      <c r="H87" s="220">
        <f>Tabla3[[#This Row],[3 a 6 días]]*1.19</f>
        <v>0</v>
      </c>
      <c r="I87" s="220">
        <f>Tabla3[[#This Row],[7 día en adelante]]*1.19</f>
        <v>0</v>
      </c>
    </row>
    <row r="88" spans="1:9" x14ac:dyDescent="0.25">
      <c r="A88" s="233" t="s">
        <v>384</v>
      </c>
      <c r="B88" s="75">
        <v>3071113</v>
      </c>
      <c r="C88" s="210" t="s">
        <v>415</v>
      </c>
      <c r="D88" s="166">
        <v>457500</v>
      </c>
      <c r="E88" s="166"/>
      <c r="F88" s="166"/>
      <c r="G88" s="220">
        <f>Tabla3[[#This Row],[1 a 2 días]]*1.19</f>
        <v>544425</v>
      </c>
      <c r="H88" s="220">
        <f>Tabla3[[#This Row],[3 a 6 días]]*1.19</f>
        <v>0</v>
      </c>
      <c r="I88" s="220">
        <f>Tabla3[[#This Row],[7 día en adelante]]*1.19</f>
        <v>0</v>
      </c>
    </row>
    <row r="89" spans="1:9" x14ac:dyDescent="0.25">
      <c r="A89" s="233" t="s">
        <v>384</v>
      </c>
      <c r="B89" s="75">
        <v>3071113</v>
      </c>
      <c r="C89" s="210" t="s">
        <v>538</v>
      </c>
      <c r="D89" s="166">
        <v>457500</v>
      </c>
      <c r="E89" s="166"/>
      <c r="F89" s="166"/>
      <c r="G89" s="220">
        <f>Tabla3[[#This Row],[1 a 2 días]]*1.19</f>
        <v>544425</v>
      </c>
      <c r="H89" s="220">
        <f>Tabla3[[#This Row],[3 a 6 días]]*1.19</f>
        <v>0</v>
      </c>
      <c r="I89" s="220">
        <f>Tabla3[[#This Row],[7 día en adelante]]*1.19</f>
        <v>0</v>
      </c>
    </row>
    <row r="90" spans="1:9" x14ac:dyDescent="0.25">
      <c r="A90" s="233" t="s">
        <v>384</v>
      </c>
      <c r="B90" s="75">
        <v>3071113</v>
      </c>
      <c r="C90" s="210" t="s">
        <v>99</v>
      </c>
      <c r="D90" s="166">
        <v>457500</v>
      </c>
      <c r="E90" s="166"/>
      <c r="F90" s="166"/>
      <c r="G90" s="220">
        <f>Tabla3[[#This Row],[1 a 2 días]]*1.19</f>
        <v>544425</v>
      </c>
      <c r="H90" s="220">
        <f>Tabla3[[#This Row],[3 a 6 días]]*1.19</f>
        <v>0</v>
      </c>
      <c r="I90" s="220">
        <f>Tabla3[[#This Row],[7 día en adelante]]*1.19</f>
        <v>0</v>
      </c>
    </row>
    <row r="91" spans="1:9" x14ac:dyDescent="0.25">
      <c r="A91" s="233" t="s">
        <v>456</v>
      </c>
      <c r="B91" s="75">
        <v>30710126</v>
      </c>
      <c r="C91" s="210" t="s">
        <v>416</v>
      </c>
      <c r="D91" s="166">
        <v>173300</v>
      </c>
      <c r="E91" s="166"/>
      <c r="F91" s="166"/>
      <c r="G91" s="220">
        <f>Tabla3[[#This Row],[1 a 2 días]]*1.19</f>
        <v>206227</v>
      </c>
      <c r="H91" s="220">
        <f>Tabla3[[#This Row],[3 a 6 días]]*1.19</f>
        <v>0</v>
      </c>
      <c r="I91" s="220">
        <f>Tabla3[[#This Row],[7 día en adelante]]*1.19</f>
        <v>0</v>
      </c>
    </row>
    <row r="92" spans="1:9" x14ac:dyDescent="0.25">
      <c r="A92" s="233" t="s">
        <v>456</v>
      </c>
      <c r="B92" s="75">
        <v>30710126</v>
      </c>
      <c r="C92" s="210" t="s">
        <v>518</v>
      </c>
      <c r="D92" s="166">
        <v>173300</v>
      </c>
      <c r="E92" s="166"/>
      <c r="F92" s="166"/>
      <c r="G92" s="220">
        <f>Tabla3[[#This Row],[1 a 2 días]]*1.19</f>
        <v>206227</v>
      </c>
      <c r="H92" s="220">
        <f>Tabla3[[#This Row],[3 a 6 días]]*1.19</f>
        <v>0</v>
      </c>
      <c r="I92" s="220">
        <f>Tabla3[[#This Row],[7 día en adelante]]*1.19</f>
        <v>0</v>
      </c>
    </row>
    <row r="93" spans="1:9" x14ac:dyDescent="0.25">
      <c r="A93" s="233" t="s">
        <v>456</v>
      </c>
      <c r="B93" s="75">
        <v>30710126</v>
      </c>
      <c r="C93" s="210" t="s">
        <v>459</v>
      </c>
      <c r="D93" s="166">
        <v>173300</v>
      </c>
      <c r="E93" s="166"/>
      <c r="F93" s="166"/>
      <c r="G93" s="220">
        <f>Tabla3[[#This Row],[1 a 2 días]]*1.19</f>
        <v>206227</v>
      </c>
      <c r="H93" s="220">
        <f>Tabla3[[#This Row],[3 a 6 días]]*1.19</f>
        <v>0</v>
      </c>
      <c r="I93" s="220">
        <f>Tabla3[[#This Row],[7 día en adelante]]*1.19</f>
        <v>0</v>
      </c>
    </row>
    <row r="94" spans="1:9" x14ac:dyDescent="0.25">
      <c r="A94" s="233" t="s">
        <v>456</v>
      </c>
      <c r="B94" s="75">
        <v>30710126</v>
      </c>
      <c r="C94" s="210" t="s">
        <v>537</v>
      </c>
      <c r="D94" s="166">
        <v>173300</v>
      </c>
      <c r="E94" s="166"/>
      <c r="F94" s="166"/>
      <c r="G94" s="220">
        <f>Tabla3[[#This Row],[1 a 2 días]]*1.19</f>
        <v>206227</v>
      </c>
      <c r="H94" s="220">
        <f>Tabla3[[#This Row],[3 a 6 días]]*1.19</f>
        <v>0</v>
      </c>
      <c r="I94" s="220">
        <f>Tabla3[[#This Row],[7 día en adelante]]*1.19</f>
        <v>0</v>
      </c>
    </row>
    <row r="95" spans="1:9" x14ac:dyDescent="0.25">
      <c r="A95" s="233" t="s">
        <v>562</v>
      </c>
      <c r="B95" s="75">
        <v>3071090</v>
      </c>
      <c r="C95" s="210" t="s">
        <v>545</v>
      </c>
      <c r="D95" s="166">
        <v>54800</v>
      </c>
      <c r="E95" s="166"/>
      <c r="F95" s="166"/>
      <c r="G95" s="220">
        <f>Tabla3[[#This Row],[1 a 2 días]]*1.19</f>
        <v>65212</v>
      </c>
      <c r="H95" s="220">
        <f>Tabla3[[#This Row],[3 a 6 días]]*1.19</f>
        <v>0</v>
      </c>
      <c r="I95" s="220">
        <f>Tabla3[[#This Row],[7 día en adelante]]*1.19</f>
        <v>0</v>
      </c>
    </row>
    <row r="96" spans="1:9" x14ac:dyDescent="0.25">
      <c r="A96" s="233" t="s">
        <v>562</v>
      </c>
      <c r="B96" s="75">
        <v>3071090</v>
      </c>
      <c r="C96" s="210" t="s">
        <v>546</v>
      </c>
      <c r="D96" s="166">
        <v>54800</v>
      </c>
      <c r="E96" s="166"/>
      <c r="F96" s="166"/>
      <c r="G96" s="220">
        <f>Tabla3[[#This Row],[1 a 2 días]]*1.19</f>
        <v>65212</v>
      </c>
      <c r="H96" s="220">
        <f>Tabla3[[#This Row],[3 a 6 días]]*1.19</f>
        <v>0</v>
      </c>
      <c r="I96" s="220">
        <f>Tabla3[[#This Row],[7 día en adelante]]*1.19</f>
        <v>0</v>
      </c>
    </row>
    <row r="97" spans="1:9" x14ac:dyDescent="0.25">
      <c r="A97" s="233" t="s">
        <v>562</v>
      </c>
      <c r="B97" s="75">
        <v>3071090</v>
      </c>
      <c r="C97" s="210" t="s">
        <v>101</v>
      </c>
      <c r="D97" s="166">
        <v>86700</v>
      </c>
      <c r="E97" s="166"/>
      <c r="F97" s="166"/>
      <c r="G97" s="220">
        <f>Tabla3[[#This Row],[1 a 2 días]]*1.19</f>
        <v>103173</v>
      </c>
      <c r="H97" s="220">
        <f>Tabla3[[#This Row],[3 a 6 días]]*1.19</f>
        <v>0</v>
      </c>
      <c r="I97" s="220">
        <f>Tabla3[[#This Row],[7 día en adelante]]*1.19</f>
        <v>0</v>
      </c>
    </row>
    <row r="98" spans="1:9" x14ac:dyDescent="0.25">
      <c r="A98" s="233" t="s">
        <v>562</v>
      </c>
      <c r="B98" s="75">
        <v>3071090</v>
      </c>
      <c r="C98" s="210" t="s">
        <v>102</v>
      </c>
      <c r="D98" s="166">
        <v>86700</v>
      </c>
      <c r="E98" s="166"/>
      <c r="F98" s="166"/>
      <c r="G98" s="220">
        <f>Tabla3[[#This Row],[1 a 2 días]]*1.19</f>
        <v>103173</v>
      </c>
      <c r="H98" s="220">
        <f>Tabla3[[#This Row],[3 a 6 días]]*1.19</f>
        <v>0</v>
      </c>
      <c r="I98" s="220">
        <f>Tabla3[[#This Row],[7 día en adelante]]*1.19</f>
        <v>0</v>
      </c>
    </row>
    <row r="99" spans="1:9" x14ac:dyDescent="0.25">
      <c r="A99" s="233" t="s">
        <v>380</v>
      </c>
      <c r="B99" s="78">
        <v>3070503</v>
      </c>
      <c r="C99" s="165" t="s">
        <v>520</v>
      </c>
      <c r="D99" s="166">
        <v>189900</v>
      </c>
      <c r="E99" s="166"/>
      <c r="F99" s="166"/>
      <c r="G99" s="220">
        <f>Tabla3[[#This Row],[1 a 2 días]]*1.19</f>
        <v>225981</v>
      </c>
      <c r="H99" s="220">
        <f>Tabla3[[#This Row],[3 a 6 días]]*1.19</f>
        <v>0</v>
      </c>
      <c r="I99" s="220">
        <f>Tabla3[[#This Row],[7 día en adelante]]*1.19</f>
        <v>0</v>
      </c>
    </row>
    <row r="100" spans="1:9" x14ac:dyDescent="0.25">
      <c r="A100" s="233" t="s">
        <v>380</v>
      </c>
      <c r="B100" s="75">
        <v>3070503</v>
      </c>
      <c r="C100" s="210" t="s">
        <v>72</v>
      </c>
      <c r="D100" s="166">
        <v>189900</v>
      </c>
      <c r="E100" s="166"/>
      <c r="F100" s="166"/>
      <c r="G100" s="220">
        <f>Tabla3[[#This Row],[1 a 2 días]]*1.19</f>
        <v>225981</v>
      </c>
      <c r="H100" s="220">
        <f>Tabla3[[#This Row],[3 a 6 días]]*1.19</f>
        <v>0</v>
      </c>
      <c r="I100" s="220">
        <f>Tabla3[[#This Row],[7 día en adelante]]*1.19</f>
        <v>0</v>
      </c>
    </row>
    <row r="101" spans="1:9" x14ac:dyDescent="0.25">
      <c r="A101" s="233" t="s">
        <v>380</v>
      </c>
      <c r="B101" s="75">
        <v>3070503</v>
      </c>
      <c r="C101" s="210" t="s">
        <v>75</v>
      </c>
      <c r="D101" s="166">
        <v>189900</v>
      </c>
      <c r="E101" s="166"/>
      <c r="F101" s="166"/>
      <c r="G101" s="220">
        <f>Tabla3[[#This Row],[1 a 2 días]]*1.19</f>
        <v>225981</v>
      </c>
      <c r="H101" s="220">
        <f>Tabla3[[#This Row],[3 a 6 días]]*1.19</f>
        <v>0</v>
      </c>
      <c r="I101" s="220">
        <f>Tabla3[[#This Row],[7 día en adelante]]*1.19</f>
        <v>0</v>
      </c>
    </row>
    <row r="102" spans="1:9" x14ac:dyDescent="0.25">
      <c r="A102" s="233" t="s">
        <v>380</v>
      </c>
      <c r="B102" s="78">
        <v>3070503</v>
      </c>
      <c r="C102" s="165" t="s">
        <v>74</v>
      </c>
      <c r="D102" s="166">
        <v>189900</v>
      </c>
      <c r="E102" s="166"/>
      <c r="F102" s="166"/>
      <c r="G102" s="220">
        <f>Tabla3[[#This Row],[1 a 2 días]]*1.19</f>
        <v>225981</v>
      </c>
      <c r="H102" s="220">
        <f>Tabla3[[#This Row],[3 a 6 días]]*1.19</f>
        <v>0</v>
      </c>
      <c r="I102" s="220">
        <f>Tabla3[[#This Row],[7 día en adelante]]*1.19</f>
        <v>0</v>
      </c>
    </row>
    <row r="103" spans="1:9" x14ac:dyDescent="0.25">
      <c r="A103" s="233" t="s">
        <v>380</v>
      </c>
      <c r="B103" s="78">
        <v>3070503</v>
      </c>
      <c r="C103" s="165" t="s">
        <v>73</v>
      </c>
      <c r="D103" s="166">
        <v>189900</v>
      </c>
      <c r="E103" s="166"/>
      <c r="F103" s="166"/>
      <c r="G103" s="220">
        <f>Tabla3[[#This Row],[1 a 2 días]]*1.19</f>
        <v>225981</v>
      </c>
      <c r="H103" s="220">
        <f>Tabla3[[#This Row],[3 a 6 días]]*1.19</f>
        <v>0</v>
      </c>
      <c r="I103" s="220">
        <f>Tabla3[[#This Row],[7 día en adelante]]*1.19</f>
        <v>0</v>
      </c>
    </row>
    <row r="104" spans="1:9" x14ac:dyDescent="0.25">
      <c r="A104" s="233" t="s">
        <v>380</v>
      </c>
      <c r="B104" s="78">
        <v>3071108</v>
      </c>
      <c r="C104" s="165" t="s">
        <v>412</v>
      </c>
      <c r="D104" s="166">
        <v>158200</v>
      </c>
      <c r="E104" s="166"/>
      <c r="F104" s="166"/>
      <c r="G104" s="220">
        <f>Tabla3[[#This Row],[1 a 2 días]]*1.19</f>
        <v>188258</v>
      </c>
      <c r="H104" s="220">
        <f>Tabla3[[#This Row],[3 a 6 días]]*1.19</f>
        <v>0</v>
      </c>
      <c r="I104" s="220">
        <f>Tabla3[[#This Row],[7 día en adelante]]*1.19</f>
        <v>0</v>
      </c>
    </row>
    <row r="105" spans="1:9" x14ac:dyDescent="0.25">
      <c r="A105" s="233" t="s">
        <v>455</v>
      </c>
      <c r="B105" s="78">
        <v>3070954</v>
      </c>
      <c r="C105" s="165" t="s">
        <v>78</v>
      </c>
      <c r="D105" s="166">
        <v>178700</v>
      </c>
      <c r="E105" s="166"/>
      <c r="F105" s="166"/>
      <c r="G105" s="220">
        <f>Tabla3[[#This Row],[1 a 2 días]]*1.19</f>
        <v>212653</v>
      </c>
      <c r="H105" s="220">
        <f>Tabla3[[#This Row],[3 a 6 días]]*1.19</f>
        <v>0</v>
      </c>
      <c r="I105" s="220">
        <f>Tabla3[[#This Row],[7 día en adelante]]*1.19</f>
        <v>0</v>
      </c>
    </row>
    <row r="106" spans="1:9" x14ac:dyDescent="0.25">
      <c r="A106" s="233" t="s">
        <v>455</v>
      </c>
      <c r="B106" s="78">
        <v>3070954</v>
      </c>
      <c r="C106" s="165" t="s">
        <v>79</v>
      </c>
      <c r="D106" s="166">
        <v>178700</v>
      </c>
      <c r="E106" s="166"/>
      <c r="F106" s="166"/>
      <c r="G106" s="220">
        <f>Tabla3[[#This Row],[1 a 2 días]]*1.19</f>
        <v>212653</v>
      </c>
      <c r="H106" s="220">
        <f>Tabla3[[#This Row],[3 a 6 días]]*1.19</f>
        <v>0</v>
      </c>
      <c r="I106" s="220">
        <f>Tabla3[[#This Row],[7 día en adelante]]*1.19</f>
        <v>0</v>
      </c>
    </row>
    <row r="107" spans="1:9" x14ac:dyDescent="0.25">
      <c r="A107" s="233" t="s">
        <v>455</v>
      </c>
      <c r="B107" s="78">
        <v>3070954</v>
      </c>
      <c r="C107" s="165" t="s">
        <v>80</v>
      </c>
      <c r="D107" s="166">
        <v>178700</v>
      </c>
      <c r="E107" s="166"/>
      <c r="F107" s="166"/>
      <c r="G107" s="220">
        <f>Tabla3[[#This Row],[1 a 2 días]]*1.19</f>
        <v>212653</v>
      </c>
      <c r="H107" s="220">
        <f>Tabla3[[#This Row],[3 a 6 días]]*1.19</f>
        <v>0</v>
      </c>
      <c r="I107" s="220">
        <f>Tabla3[[#This Row],[7 día en adelante]]*1.19</f>
        <v>0</v>
      </c>
    </row>
    <row r="108" spans="1:9" x14ac:dyDescent="0.25">
      <c r="A108" s="233" t="s">
        <v>455</v>
      </c>
      <c r="B108" s="78">
        <v>3070954</v>
      </c>
      <c r="C108" s="165" t="s">
        <v>81</v>
      </c>
      <c r="D108" s="166">
        <v>178700</v>
      </c>
      <c r="E108" s="166"/>
      <c r="F108" s="166"/>
      <c r="G108" s="220">
        <f>Tabla3[[#This Row],[1 a 2 días]]*1.19</f>
        <v>212653</v>
      </c>
      <c r="H108" s="220">
        <f>Tabla3[[#This Row],[3 a 6 días]]*1.19</f>
        <v>0</v>
      </c>
      <c r="I108" s="220">
        <f>Tabla3[[#This Row],[7 día en adelante]]*1.19</f>
        <v>0</v>
      </c>
    </row>
    <row r="109" spans="1:9" x14ac:dyDescent="0.25">
      <c r="A109" s="233" t="s">
        <v>455</v>
      </c>
      <c r="B109" s="78">
        <v>30713173</v>
      </c>
      <c r="C109" s="165" t="s">
        <v>521</v>
      </c>
      <c r="D109" s="166">
        <v>168200</v>
      </c>
      <c r="E109" s="166"/>
      <c r="F109" s="166"/>
      <c r="G109" s="220">
        <f>Tabla3[[#This Row],[1 a 2 días]]*1.19</f>
        <v>200158</v>
      </c>
      <c r="H109" s="220">
        <f>Tabla3[[#This Row],[3 a 6 días]]*1.19</f>
        <v>0</v>
      </c>
      <c r="I109" s="220">
        <f>Tabla3[[#This Row],[7 día en adelante]]*1.19</f>
        <v>0</v>
      </c>
    </row>
    <row r="110" spans="1:9" x14ac:dyDescent="0.25">
      <c r="A110" s="233" t="s">
        <v>378</v>
      </c>
      <c r="B110" s="78">
        <v>3071105</v>
      </c>
      <c r="C110" s="165" t="s">
        <v>65</v>
      </c>
      <c r="D110" s="166">
        <v>247600</v>
      </c>
      <c r="E110" s="166"/>
      <c r="F110" s="166"/>
      <c r="G110" s="220">
        <f>Tabla3[[#This Row],[1 a 2 días]]*1.19</f>
        <v>294644</v>
      </c>
      <c r="H110" s="220">
        <f>Tabla3[[#This Row],[3 a 6 días]]*1.19</f>
        <v>0</v>
      </c>
      <c r="I110" s="220">
        <f>Tabla3[[#This Row],[7 día en adelante]]*1.19</f>
        <v>0</v>
      </c>
    </row>
    <row r="111" spans="1:9" x14ac:dyDescent="0.25">
      <c r="A111" s="233" t="s">
        <v>378</v>
      </c>
      <c r="B111" s="78">
        <v>3071036</v>
      </c>
      <c r="C111" s="165" t="s">
        <v>252</v>
      </c>
      <c r="D111" s="166">
        <v>198700</v>
      </c>
      <c r="E111" s="166"/>
      <c r="F111" s="166"/>
      <c r="G111" s="220">
        <f>Tabla3[[#This Row],[1 a 2 días]]*1.19</f>
        <v>236453</v>
      </c>
      <c r="H111" s="220">
        <f>Tabla3[[#This Row],[3 a 6 días]]*1.19</f>
        <v>0</v>
      </c>
      <c r="I111" s="220">
        <f>Tabla3[[#This Row],[7 día en adelante]]*1.19</f>
        <v>0</v>
      </c>
    </row>
    <row r="112" spans="1:9" x14ac:dyDescent="0.25">
      <c r="A112" s="233" t="s">
        <v>378</v>
      </c>
      <c r="B112" s="78">
        <v>3071039</v>
      </c>
      <c r="C112" s="165" t="s">
        <v>253</v>
      </c>
      <c r="D112" s="166">
        <v>258000</v>
      </c>
      <c r="E112" s="166"/>
      <c r="F112" s="166"/>
      <c r="G112" s="220">
        <f>Tabla3[[#This Row],[1 a 2 días]]*1.19</f>
        <v>307020</v>
      </c>
      <c r="H112" s="220">
        <f>Tabla3[[#This Row],[3 a 6 días]]*1.19</f>
        <v>0</v>
      </c>
      <c r="I112" s="220">
        <f>Tabla3[[#This Row],[7 día en adelante]]*1.19</f>
        <v>0</v>
      </c>
    </row>
    <row r="113" spans="1:9" x14ac:dyDescent="0.25">
      <c r="A113" s="233" t="s">
        <v>378</v>
      </c>
      <c r="B113" s="78">
        <v>3071054</v>
      </c>
      <c r="C113" s="165" t="s">
        <v>254</v>
      </c>
      <c r="D113" s="166">
        <v>284000</v>
      </c>
      <c r="E113" s="166"/>
      <c r="F113" s="166"/>
      <c r="G113" s="220">
        <f>Tabla3[[#This Row],[1 a 2 días]]*1.19</f>
        <v>337960</v>
      </c>
      <c r="H113" s="220">
        <f>Tabla3[[#This Row],[3 a 6 días]]*1.19</f>
        <v>0</v>
      </c>
      <c r="I113" s="220">
        <f>Tabla3[[#This Row],[7 día en adelante]]*1.19</f>
        <v>0</v>
      </c>
    </row>
    <row r="114" spans="1:9" x14ac:dyDescent="0.25">
      <c r="A114" s="233" t="s">
        <v>510</v>
      </c>
      <c r="B114" s="78">
        <v>3071302</v>
      </c>
      <c r="C114" s="165" t="s">
        <v>267</v>
      </c>
      <c r="D114" s="166">
        <v>28000</v>
      </c>
      <c r="E114" s="166"/>
      <c r="F114" s="166"/>
      <c r="G114" s="220">
        <f>Tabla3[[#This Row],[1 a 2 días]]*1.19</f>
        <v>33320</v>
      </c>
      <c r="H114" s="220">
        <f>Tabla3[[#This Row],[3 a 6 días]]*1.19</f>
        <v>0</v>
      </c>
      <c r="I114" s="220">
        <f>Tabla3[[#This Row],[7 día en adelante]]*1.19</f>
        <v>0</v>
      </c>
    </row>
    <row r="115" spans="1:9" x14ac:dyDescent="0.25">
      <c r="A115" s="233" t="s">
        <v>510</v>
      </c>
      <c r="B115" s="78">
        <v>3071325</v>
      </c>
      <c r="C115" s="165" t="s">
        <v>108</v>
      </c>
      <c r="D115" s="166">
        <v>53300</v>
      </c>
      <c r="E115" s="166"/>
      <c r="F115" s="166"/>
      <c r="G115" s="220">
        <f>Tabla3[[#This Row],[1 a 2 días]]*1.19</f>
        <v>63427</v>
      </c>
      <c r="H115" s="220">
        <f>Tabla3[[#This Row],[3 a 6 días]]*1.19</f>
        <v>0</v>
      </c>
      <c r="I115" s="220">
        <f>Tabla3[[#This Row],[7 día en adelante]]*1.19</f>
        <v>0</v>
      </c>
    </row>
    <row r="116" spans="1:9" x14ac:dyDescent="0.25">
      <c r="A116" s="233" t="s">
        <v>454</v>
      </c>
      <c r="B116" s="78">
        <v>3070521</v>
      </c>
      <c r="C116" s="165" t="s">
        <v>109</v>
      </c>
      <c r="D116" s="166">
        <v>76900</v>
      </c>
      <c r="E116" s="166"/>
      <c r="F116" s="166"/>
      <c r="G116" s="220">
        <f>Tabla3[[#This Row],[1 a 2 días]]*1.19</f>
        <v>91511</v>
      </c>
      <c r="H116" s="220">
        <f>Tabla3[[#This Row],[3 a 6 días]]*1.19</f>
        <v>0</v>
      </c>
      <c r="I116" s="220">
        <f>Tabla3[[#This Row],[7 día en adelante]]*1.19</f>
        <v>0</v>
      </c>
    </row>
    <row r="117" spans="1:9" x14ac:dyDescent="0.25">
      <c r="A117" s="233" t="s">
        <v>454</v>
      </c>
      <c r="B117" s="78">
        <v>3070521</v>
      </c>
      <c r="C117" s="210" t="s">
        <v>460</v>
      </c>
      <c r="D117" s="166">
        <v>88700</v>
      </c>
      <c r="E117" s="166"/>
      <c r="F117" s="166"/>
      <c r="G117" s="220">
        <f>Tabla3[[#This Row],[1 a 2 días]]*1.19</f>
        <v>105553</v>
      </c>
      <c r="H117" s="220">
        <f>Tabla3[[#This Row],[3 a 6 días]]*1.19</f>
        <v>0</v>
      </c>
      <c r="I117" s="220">
        <f>Tabla3[[#This Row],[7 día en adelante]]*1.19</f>
        <v>0</v>
      </c>
    </row>
    <row r="118" spans="1:9" x14ac:dyDescent="0.25">
      <c r="A118" s="233" t="s">
        <v>454</v>
      </c>
      <c r="B118" s="78">
        <v>3070714</v>
      </c>
      <c r="C118" s="165" t="s">
        <v>111</v>
      </c>
      <c r="D118" s="166">
        <v>35500</v>
      </c>
      <c r="E118" s="166"/>
      <c r="F118" s="166"/>
      <c r="G118" s="220">
        <f>Tabla3[[#This Row],[1 a 2 días]]*1.19</f>
        <v>42245</v>
      </c>
      <c r="H118" s="220">
        <f>Tabla3[[#This Row],[3 a 6 días]]*1.19</f>
        <v>0</v>
      </c>
      <c r="I118" s="220">
        <f>Tabla3[[#This Row],[7 día en adelante]]*1.19</f>
        <v>0</v>
      </c>
    </row>
    <row r="119" spans="1:9" x14ac:dyDescent="0.25">
      <c r="A119" s="233" t="s">
        <v>454</v>
      </c>
      <c r="B119" s="75">
        <v>3070957</v>
      </c>
      <c r="C119" s="210" t="s">
        <v>588</v>
      </c>
      <c r="D119" s="166">
        <v>34100</v>
      </c>
      <c r="E119" s="166"/>
      <c r="F119" s="166"/>
      <c r="G119" s="220">
        <f>Tabla3[[#This Row],[1 a 2 días]]*1.19</f>
        <v>40579</v>
      </c>
      <c r="H119" s="220">
        <f>Tabla3[[#This Row],[3 a 6 días]]*1.19</f>
        <v>0</v>
      </c>
      <c r="I119" s="220">
        <f>Tabla3[[#This Row],[7 día en adelante]]*1.19</f>
        <v>0</v>
      </c>
    </row>
    <row r="120" spans="1:9" x14ac:dyDescent="0.25">
      <c r="A120" s="233" t="s">
        <v>454</v>
      </c>
      <c r="B120" s="75">
        <v>3070957</v>
      </c>
      <c r="C120" s="210" t="s">
        <v>589</v>
      </c>
      <c r="D120" s="166">
        <v>41400</v>
      </c>
      <c r="E120" s="166"/>
      <c r="F120" s="166"/>
      <c r="G120" s="220">
        <f>Tabla3[[#This Row],[1 a 2 días]]*1.19</f>
        <v>49266</v>
      </c>
      <c r="H120" s="220">
        <f>Tabla3[[#This Row],[3 a 6 días]]*1.19</f>
        <v>0</v>
      </c>
      <c r="I120" s="220">
        <f>Tabla3[[#This Row],[7 día en adelante]]*1.19</f>
        <v>0</v>
      </c>
    </row>
    <row r="121" spans="1:9" x14ac:dyDescent="0.25">
      <c r="A121" s="233" t="s">
        <v>454</v>
      </c>
      <c r="B121" s="78">
        <v>3070957</v>
      </c>
      <c r="C121" s="165" t="s">
        <v>590</v>
      </c>
      <c r="D121" s="166">
        <v>46900</v>
      </c>
      <c r="E121" s="166"/>
      <c r="F121" s="166"/>
      <c r="G121" s="220">
        <f>Tabla3[[#This Row],[1 a 2 días]]*1.19</f>
        <v>55811</v>
      </c>
      <c r="H121" s="220">
        <f>Tabla3[[#This Row],[3 a 6 días]]*1.19</f>
        <v>0</v>
      </c>
      <c r="I121" s="220">
        <f>Tabla3[[#This Row],[7 día en adelante]]*1.19</f>
        <v>0</v>
      </c>
    </row>
    <row r="122" spans="1:9" x14ac:dyDescent="0.25">
      <c r="A122" s="233" t="s">
        <v>454</v>
      </c>
      <c r="B122" s="78">
        <v>3071370</v>
      </c>
      <c r="C122" s="165" t="s">
        <v>115</v>
      </c>
      <c r="D122" s="166">
        <v>133300</v>
      </c>
      <c r="E122" s="166"/>
      <c r="F122" s="166"/>
      <c r="G122" s="220">
        <f>Tabla3[[#This Row],[1 a 2 días]]*1.19</f>
        <v>158627</v>
      </c>
      <c r="H122" s="220">
        <f>Tabla3[[#This Row],[3 a 6 días]]*1.19</f>
        <v>0</v>
      </c>
      <c r="I122" s="220">
        <f>Tabla3[[#This Row],[7 día en adelante]]*1.19</f>
        <v>0</v>
      </c>
    </row>
    <row r="123" spans="1:9" x14ac:dyDescent="0.25">
      <c r="A123" s="233" t="s">
        <v>454</v>
      </c>
      <c r="B123" s="75">
        <v>3070508</v>
      </c>
      <c r="C123" s="210" t="s">
        <v>116</v>
      </c>
      <c r="D123" s="166">
        <v>212300</v>
      </c>
      <c r="E123" s="166"/>
      <c r="F123" s="166"/>
      <c r="G123" s="220">
        <f>Tabla3[[#This Row],[1 a 2 días]]*1.19</f>
        <v>252637</v>
      </c>
      <c r="H123" s="220">
        <f>Tabla3[[#This Row],[3 a 6 días]]*1.19</f>
        <v>0</v>
      </c>
      <c r="I123" s="220">
        <f>Tabla3[[#This Row],[7 día en adelante]]*1.19</f>
        <v>0</v>
      </c>
    </row>
    <row r="124" spans="1:9" x14ac:dyDescent="0.25">
      <c r="A124" s="233" t="s">
        <v>454</v>
      </c>
      <c r="B124" s="75">
        <v>3071103</v>
      </c>
      <c r="C124" s="210" t="s">
        <v>339</v>
      </c>
      <c r="D124" s="166">
        <v>313100</v>
      </c>
      <c r="E124" s="166"/>
      <c r="F124" s="166"/>
      <c r="G124" s="220">
        <f>Tabla3[[#This Row],[1 a 2 días]]*1.19</f>
        <v>372589</v>
      </c>
      <c r="H124" s="220">
        <f>Tabla3[[#This Row],[3 a 6 días]]*1.19</f>
        <v>0</v>
      </c>
      <c r="I124" s="220">
        <f>Tabla3[[#This Row],[7 día en adelante]]*1.19</f>
        <v>0</v>
      </c>
    </row>
    <row r="125" spans="1:9" x14ac:dyDescent="0.25">
      <c r="A125" s="233" t="s">
        <v>454</v>
      </c>
      <c r="B125" s="75">
        <v>3071355</v>
      </c>
      <c r="C125" s="210" t="s">
        <v>461</v>
      </c>
      <c r="D125" s="166">
        <v>47100</v>
      </c>
      <c r="E125" s="166"/>
      <c r="F125" s="166"/>
      <c r="G125" s="220">
        <f>Tabla3[[#This Row],[1 a 2 días]]*1.19</f>
        <v>56049</v>
      </c>
      <c r="H125" s="220">
        <f>Tabla3[[#This Row],[3 a 6 días]]*1.19</f>
        <v>0</v>
      </c>
      <c r="I125" s="220">
        <f>Tabla3[[#This Row],[7 día en adelante]]*1.19</f>
        <v>0</v>
      </c>
    </row>
    <row r="126" spans="1:9" x14ac:dyDescent="0.25">
      <c r="A126" s="233" t="s">
        <v>457</v>
      </c>
      <c r="B126" s="75">
        <v>30713225</v>
      </c>
      <c r="C126" s="210" t="s">
        <v>417</v>
      </c>
      <c r="D126" s="166">
        <v>60000</v>
      </c>
      <c r="E126" s="166"/>
      <c r="F126" s="166"/>
      <c r="G126" s="220">
        <f>Tabla3[[#This Row],[1 a 2 días]]*1.19</f>
        <v>71400</v>
      </c>
      <c r="H126" s="220">
        <f>Tabla3[[#This Row],[3 a 6 días]]*1.19</f>
        <v>0</v>
      </c>
      <c r="I126" s="220">
        <f>Tabla3[[#This Row],[7 día en adelante]]*1.19</f>
        <v>0</v>
      </c>
    </row>
    <row r="127" spans="1:9" x14ac:dyDescent="0.25">
      <c r="A127" s="205" t="s">
        <v>457</v>
      </c>
      <c r="B127" s="75">
        <v>30713226</v>
      </c>
      <c r="C127" s="210" t="s">
        <v>105</v>
      </c>
      <c r="D127" s="166">
        <v>60000</v>
      </c>
      <c r="E127" s="166"/>
      <c r="F127" s="206"/>
      <c r="G127" s="220">
        <f>Tabla3[[#This Row],[1 a 2 días]]*1.19</f>
        <v>71400</v>
      </c>
      <c r="H127" s="220">
        <f>Tabla3[[#This Row],[3 a 6 días]]*1.19</f>
        <v>0</v>
      </c>
      <c r="I127" s="220">
        <f>Tabla3[[#This Row],[7 día en adelante]]*1.19</f>
        <v>0</v>
      </c>
    </row>
    <row r="128" spans="1:9" x14ac:dyDescent="0.25">
      <c r="A128" s="205" t="s">
        <v>457</v>
      </c>
      <c r="B128" s="75">
        <v>30713227</v>
      </c>
      <c r="C128" s="210" t="s">
        <v>106</v>
      </c>
      <c r="D128" s="166">
        <v>111800</v>
      </c>
      <c r="E128" s="166"/>
      <c r="F128" s="206"/>
      <c r="G128" s="220">
        <f>Tabla3[[#This Row],[1 a 2 días]]*1.19</f>
        <v>133042</v>
      </c>
      <c r="H128" s="220">
        <f>Tabla3[[#This Row],[3 a 6 días]]*1.19</f>
        <v>0</v>
      </c>
      <c r="I128" s="220">
        <f>Tabla3[[#This Row],[7 día en adelante]]*1.19</f>
        <v>0</v>
      </c>
    </row>
    <row r="129" spans="1:9" x14ac:dyDescent="0.25">
      <c r="A129" s="205" t="s">
        <v>387</v>
      </c>
      <c r="B129" s="78">
        <v>30713229</v>
      </c>
      <c r="C129" s="165" t="s">
        <v>539</v>
      </c>
      <c r="D129" s="166">
        <v>198700</v>
      </c>
      <c r="E129" s="166"/>
      <c r="F129" s="206"/>
      <c r="G129" s="220">
        <f>Tabla3[[#This Row],[1 a 2 días]]*1.19</f>
        <v>236453</v>
      </c>
      <c r="H129" s="220">
        <f>Tabla3[[#This Row],[3 a 6 días]]*1.19</f>
        <v>0</v>
      </c>
      <c r="I129" s="220">
        <f>Tabla3[[#This Row],[7 día en adelante]]*1.19</f>
        <v>0</v>
      </c>
    </row>
    <row r="130" spans="1:9" ht="15.75" thickBot="1" x14ac:dyDescent="0.3">
      <c r="A130" s="231" t="s">
        <v>387</v>
      </c>
      <c r="B130" s="207">
        <v>30713229</v>
      </c>
      <c r="C130" s="208" t="s">
        <v>540</v>
      </c>
      <c r="D130" s="209">
        <v>241800</v>
      </c>
      <c r="E130" s="209"/>
      <c r="F130" s="232"/>
      <c r="G130" s="220">
        <f>Tabla3[[#This Row],[1 a 2 días]]*1.19</f>
        <v>287742</v>
      </c>
      <c r="H130" s="220">
        <f>Tabla3[[#This Row],[3 a 6 días]]*1.19</f>
        <v>0</v>
      </c>
      <c r="I130" s="220">
        <f>Tabla3[[#This Row],[7 día en adelante]]*1.19</f>
        <v>0</v>
      </c>
    </row>
    <row r="131" spans="1:9" x14ac:dyDescent="0.25">
      <c r="A131" s="211" t="s">
        <v>391</v>
      </c>
      <c r="B131" s="212">
        <v>3071375</v>
      </c>
      <c r="C131" s="213" t="s">
        <v>268</v>
      </c>
      <c r="D131" s="214">
        <v>49700</v>
      </c>
      <c r="E131" s="214">
        <v>49700</v>
      </c>
      <c r="F131" s="214">
        <v>49700</v>
      </c>
      <c r="G131" s="220">
        <f>Tabla3[[#This Row],[1 a 2 días]]*1.19</f>
        <v>59143</v>
      </c>
      <c r="H131" s="220">
        <f>Tabla3[[#This Row],[3 a 6 días]]*1.19</f>
        <v>59143</v>
      </c>
      <c r="I131" s="220">
        <f>Tabla3[[#This Row],[7 día en adelante]]*1.19</f>
        <v>59143</v>
      </c>
    </row>
    <row r="132" spans="1:9" x14ac:dyDescent="0.25">
      <c r="A132" s="174" t="s">
        <v>391</v>
      </c>
      <c r="B132" s="78">
        <v>3071376</v>
      </c>
      <c r="C132" s="165" t="s">
        <v>269</v>
      </c>
      <c r="D132" s="166">
        <v>52100</v>
      </c>
      <c r="E132" s="166">
        <v>52100</v>
      </c>
      <c r="F132" s="166">
        <v>52100</v>
      </c>
      <c r="G132" s="220">
        <f>Tabla3[[#This Row],[1 a 2 días]]*1.19</f>
        <v>61999</v>
      </c>
      <c r="H132" s="220">
        <f>Tabla3[[#This Row],[3 a 6 días]]*1.19</f>
        <v>61999</v>
      </c>
      <c r="I132" s="220">
        <f>Tabla3[[#This Row],[7 día en adelante]]*1.19</f>
        <v>61999</v>
      </c>
    </row>
    <row r="133" spans="1:9" x14ac:dyDescent="0.25">
      <c r="A133" s="174" t="s">
        <v>391</v>
      </c>
      <c r="B133" s="78">
        <v>3071377</v>
      </c>
      <c r="C133" s="165" t="s">
        <v>122</v>
      </c>
      <c r="D133" s="166">
        <v>70400</v>
      </c>
      <c r="E133" s="166">
        <v>70400</v>
      </c>
      <c r="F133" s="166">
        <v>70400</v>
      </c>
      <c r="G133" s="220">
        <f>Tabla3[[#This Row],[1 a 2 días]]*1.19</f>
        <v>83776</v>
      </c>
      <c r="H133" s="220">
        <f>Tabla3[[#This Row],[3 a 6 días]]*1.19</f>
        <v>83776</v>
      </c>
      <c r="I133" s="220">
        <f>Tabla3[[#This Row],[7 día en adelante]]*1.19</f>
        <v>83776</v>
      </c>
    </row>
    <row r="134" spans="1:9" x14ac:dyDescent="0.25">
      <c r="A134" s="174" t="s">
        <v>391</v>
      </c>
      <c r="B134" s="78">
        <v>3071378</v>
      </c>
      <c r="C134" s="165" t="s">
        <v>123</v>
      </c>
      <c r="D134" s="166">
        <v>70500</v>
      </c>
      <c r="E134" s="166">
        <v>70500</v>
      </c>
      <c r="F134" s="166">
        <v>70500</v>
      </c>
      <c r="G134" s="220">
        <f>Tabla3[[#This Row],[1 a 2 días]]*1.19</f>
        <v>83895</v>
      </c>
      <c r="H134" s="220">
        <f>Tabla3[[#This Row],[3 a 6 días]]*1.19</f>
        <v>83895</v>
      </c>
      <c r="I134" s="220">
        <f>Tabla3[[#This Row],[7 día en adelante]]*1.19</f>
        <v>83895</v>
      </c>
    </row>
    <row r="135" spans="1:9" x14ac:dyDescent="0.25">
      <c r="A135" s="174" t="s">
        <v>392</v>
      </c>
      <c r="B135" s="78">
        <v>3071317</v>
      </c>
      <c r="C135" s="165" t="s">
        <v>125</v>
      </c>
      <c r="D135" s="166">
        <v>10800</v>
      </c>
      <c r="E135" s="166">
        <v>10800</v>
      </c>
      <c r="F135" s="166">
        <v>10800</v>
      </c>
      <c r="G135" s="220">
        <f>Tabla3[[#This Row],[1 a 2 días]]*1.19</f>
        <v>12852</v>
      </c>
      <c r="H135" s="220">
        <f>Tabla3[[#This Row],[3 a 6 días]]*1.19</f>
        <v>12852</v>
      </c>
      <c r="I135" s="220">
        <f>Tabla3[[#This Row],[7 día en adelante]]*1.19</f>
        <v>12852</v>
      </c>
    </row>
    <row r="136" spans="1:9" x14ac:dyDescent="0.25">
      <c r="A136" s="174" t="s">
        <v>392</v>
      </c>
      <c r="B136" s="78">
        <v>3071301</v>
      </c>
      <c r="C136" s="165" t="s">
        <v>126</v>
      </c>
      <c r="D136" s="166">
        <v>16200</v>
      </c>
      <c r="E136" s="166">
        <v>16200</v>
      </c>
      <c r="F136" s="166">
        <v>16200</v>
      </c>
      <c r="G136" s="220">
        <f>Tabla3[[#This Row],[1 a 2 días]]*1.19</f>
        <v>19278</v>
      </c>
      <c r="H136" s="220">
        <f>Tabla3[[#This Row],[3 a 6 días]]*1.19</f>
        <v>19278</v>
      </c>
      <c r="I136" s="220">
        <f>Tabla3[[#This Row],[7 día en adelante]]*1.19</f>
        <v>19278</v>
      </c>
    </row>
    <row r="137" spans="1:9" x14ac:dyDescent="0.25">
      <c r="A137" s="174" t="s">
        <v>392</v>
      </c>
      <c r="B137" s="78">
        <v>3071314</v>
      </c>
      <c r="C137" s="165" t="s">
        <v>127</v>
      </c>
      <c r="D137" s="166">
        <v>21600</v>
      </c>
      <c r="E137" s="166">
        <v>21600</v>
      </c>
      <c r="F137" s="166">
        <v>21600</v>
      </c>
      <c r="G137" s="220">
        <f>Tabla3[[#This Row],[1 a 2 días]]*1.19</f>
        <v>25704</v>
      </c>
      <c r="H137" s="220">
        <f>Tabla3[[#This Row],[3 a 6 días]]*1.19</f>
        <v>25704</v>
      </c>
      <c r="I137" s="220">
        <f>Tabla3[[#This Row],[7 día en adelante]]*1.19</f>
        <v>25704</v>
      </c>
    </row>
    <row r="138" spans="1:9" x14ac:dyDescent="0.25">
      <c r="A138" s="174" t="s">
        <v>393</v>
      </c>
      <c r="B138" s="78">
        <v>3071367</v>
      </c>
      <c r="C138" s="165" t="s">
        <v>128</v>
      </c>
      <c r="D138" s="166">
        <v>55800</v>
      </c>
      <c r="E138" s="166">
        <v>55800</v>
      </c>
      <c r="F138" s="166">
        <v>55800</v>
      </c>
      <c r="G138" s="220">
        <f>Tabla3[[#This Row],[1 a 2 días]]*1.19</f>
        <v>66402</v>
      </c>
      <c r="H138" s="220">
        <f>Tabla3[[#This Row],[3 a 6 días]]*1.19</f>
        <v>66402</v>
      </c>
      <c r="I138" s="220">
        <f>Tabla3[[#This Row],[7 día en adelante]]*1.19</f>
        <v>66402</v>
      </c>
    </row>
    <row r="139" spans="1:9" x14ac:dyDescent="0.25">
      <c r="A139" s="174" t="s">
        <v>393</v>
      </c>
      <c r="B139" s="78">
        <v>3071361</v>
      </c>
      <c r="C139" s="165" t="s">
        <v>129</v>
      </c>
      <c r="D139" s="166">
        <v>10700</v>
      </c>
      <c r="E139" s="166">
        <v>10700</v>
      </c>
      <c r="F139" s="166">
        <v>10700</v>
      </c>
      <c r="G139" s="220">
        <f>Tabla3[[#This Row],[1 a 2 días]]*1.19</f>
        <v>12733</v>
      </c>
      <c r="H139" s="220">
        <f>Tabla3[[#This Row],[3 a 6 días]]*1.19</f>
        <v>12733</v>
      </c>
      <c r="I139" s="220">
        <f>Tabla3[[#This Row],[7 día en adelante]]*1.19</f>
        <v>12733</v>
      </c>
    </row>
    <row r="140" spans="1:9" ht="15.75" thickBot="1" x14ac:dyDescent="0.3">
      <c r="A140" s="224" t="s">
        <v>393</v>
      </c>
      <c r="B140" s="207">
        <v>3071366</v>
      </c>
      <c r="C140" s="208" t="s">
        <v>130</v>
      </c>
      <c r="D140" s="209">
        <v>15900</v>
      </c>
      <c r="E140" s="209">
        <v>15900</v>
      </c>
      <c r="F140" s="209">
        <v>15900</v>
      </c>
      <c r="G140" s="220">
        <f>Tabla3[[#This Row],[1 a 2 días]]*1.19</f>
        <v>18921</v>
      </c>
      <c r="H140" s="220">
        <f>Tabla3[[#This Row],[3 a 6 días]]*1.19</f>
        <v>18921</v>
      </c>
      <c r="I140" s="220">
        <f>Tabla3[[#This Row],[7 día en adelante]]*1.19</f>
        <v>18921</v>
      </c>
    </row>
    <row r="141" spans="1:9" x14ac:dyDescent="0.25">
      <c r="A141" s="211" t="s">
        <v>394</v>
      </c>
      <c r="B141" s="212">
        <v>3071346</v>
      </c>
      <c r="C141" s="213" t="s">
        <v>563</v>
      </c>
      <c r="D141" s="214">
        <v>49000</v>
      </c>
      <c r="E141" s="214">
        <v>41600</v>
      </c>
      <c r="F141" s="215">
        <v>284500</v>
      </c>
      <c r="G141" s="220">
        <f>Tabla3[[#This Row],[1 a 2 días]]*1.19</f>
        <v>58310</v>
      </c>
      <c r="H141" s="220">
        <f>Tabla3[[#This Row],[3 a 6 días]]*1.19</f>
        <v>49504</v>
      </c>
      <c r="I141" s="220">
        <f>Tabla3[[#This Row],[7 día en adelante]]*1.19</f>
        <v>338555</v>
      </c>
    </row>
    <row r="142" spans="1:9" x14ac:dyDescent="0.25">
      <c r="A142" s="174" t="s">
        <v>394</v>
      </c>
      <c r="B142" s="78">
        <v>3071346</v>
      </c>
      <c r="C142" s="165" t="s">
        <v>564</v>
      </c>
      <c r="D142" s="166">
        <v>49000</v>
      </c>
      <c r="E142" s="166">
        <v>41600</v>
      </c>
      <c r="F142" s="176">
        <v>284500</v>
      </c>
      <c r="G142" s="220"/>
      <c r="H142" s="220"/>
      <c r="I142" s="220"/>
    </row>
    <row r="143" spans="1:9" x14ac:dyDescent="0.25">
      <c r="A143" s="174" t="s">
        <v>394</v>
      </c>
      <c r="B143" s="78">
        <v>3071204</v>
      </c>
      <c r="C143" s="165" t="s">
        <v>550</v>
      </c>
      <c r="D143" s="166">
        <v>158900</v>
      </c>
      <c r="E143" s="166">
        <v>135100</v>
      </c>
      <c r="F143" s="176">
        <v>923300</v>
      </c>
      <c r="G143" s="220">
        <f>Tabla3[[#This Row],[1 a 2 días]]*1.19</f>
        <v>189091</v>
      </c>
      <c r="H143" s="220">
        <f>Tabla3[[#This Row],[3 a 6 días]]*1.19</f>
        <v>160769</v>
      </c>
      <c r="I143" s="220">
        <f>Tabla3[[#This Row],[7 día en adelante]]*1.19</f>
        <v>1098727</v>
      </c>
    </row>
    <row r="144" spans="1:9" x14ac:dyDescent="0.25">
      <c r="A144" s="174" t="s">
        <v>394</v>
      </c>
      <c r="B144" s="78">
        <v>3071204</v>
      </c>
      <c r="C144" s="165" t="s">
        <v>551</v>
      </c>
      <c r="D144" s="166">
        <v>216800</v>
      </c>
      <c r="E144" s="166">
        <v>184200</v>
      </c>
      <c r="F144" s="176">
        <v>1259300</v>
      </c>
      <c r="G144" s="220">
        <f>Tabla3[[#This Row],[1 a 2 días]]*1.19</f>
        <v>257992</v>
      </c>
      <c r="H144" s="220">
        <f>Tabla3[[#This Row],[3 a 6 días]]*1.19</f>
        <v>219198</v>
      </c>
      <c r="I144" s="220">
        <f>Tabla3[[#This Row],[7 día en adelante]]*1.19</f>
        <v>1498567</v>
      </c>
    </row>
    <row r="145" spans="1:9" x14ac:dyDescent="0.25">
      <c r="A145" s="174" t="s">
        <v>394</v>
      </c>
      <c r="B145" s="78">
        <v>3071204</v>
      </c>
      <c r="C145" s="165" t="s">
        <v>552</v>
      </c>
      <c r="D145" s="166">
        <v>381000</v>
      </c>
      <c r="E145" s="166">
        <v>323800</v>
      </c>
      <c r="F145" s="176">
        <v>2213500</v>
      </c>
      <c r="G145" s="220">
        <f>Tabla3[[#This Row],[1 a 2 días]]*1.19</f>
        <v>453390</v>
      </c>
      <c r="H145" s="220">
        <f>Tabla3[[#This Row],[3 a 6 días]]*1.19</f>
        <v>385322</v>
      </c>
      <c r="I145" s="220">
        <f>Tabla3[[#This Row],[7 día en adelante]]*1.19</f>
        <v>2634065</v>
      </c>
    </row>
    <row r="146" spans="1:9" x14ac:dyDescent="0.25">
      <c r="A146" s="174" t="s">
        <v>394</v>
      </c>
      <c r="B146" s="78">
        <v>3071204</v>
      </c>
      <c r="C146" s="165" t="s">
        <v>553</v>
      </c>
      <c r="D146" s="166">
        <v>612400</v>
      </c>
      <c r="E146" s="166">
        <v>520500</v>
      </c>
      <c r="F146" s="176">
        <v>3557900</v>
      </c>
      <c r="G146" s="220">
        <f>Tabla3[[#This Row],[1 a 2 días]]*1.19</f>
        <v>728756</v>
      </c>
      <c r="H146" s="220">
        <f>Tabla3[[#This Row],[3 a 6 días]]*1.19</f>
        <v>619395</v>
      </c>
      <c r="I146" s="220">
        <f>Tabla3[[#This Row],[7 día en adelante]]*1.19</f>
        <v>4233901</v>
      </c>
    </row>
    <row r="147" spans="1:9" x14ac:dyDescent="0.25">
      <c r="A147" s="174" t="s">
        <v>394</v>
      </c>
      <c r="B147" s="78">
        <v>3071204</v>
      </c>
      <c r="C147" s="165" t="s">
        <v>554</v>
      </c>
      <c r="D147" s="166">
        <v>1137600</v>
      </c>
      <c r="E147" s="166">
        <v>967000</v>
      </c>
      <c r="F147" s="176">
        <v>6609600</v>
      </c>
      <c r="G147" s="220">
        <f>Tabla3[[#This Row],[1 a 2 días]]*1.19</f>
        <v>1353744</v>
      </c>
      <c r="H147" s="220">
        <f>Tabla3[[#This Row],[3 a 6 días]]*1.19</f>
        <v>1150730</v>
      </c>
      <c r="I147" s="220">
        <f>Tabla3[[#This Row],[7 día en adelante]]*1.19</f>
        <v>7865424</v>
      </c>
    </row>
    <row r="148" spans="1:9" x14ac:dyDescent="0.25">
      <c r="A148" s="174" t="s">
        <v>394</v>
      </c>
      <c r="B148" s="78">
        <v>3071262</v>
      </c>
      <c r="C148" s="165" t="s">
        <v>575</v>
      </c>
      <c r="D148" s="166">
        <v>680000</v>
      </c>
      <c r="E148" s="166">
        <v>578000</v>
      </c>
      <c r="F148" s="176">
        <v>3950600</v>
      </c>
      <c r="G148" s="220">
        <f>Tabla3[[#This Row],[1 a 2 días]]*1.19</f>
        <v>809200</v>
      </c>
      <c r="H148" s="220">
        <f>Tabla3[[#This Row],[3 a 6 días]]*1.19</f>
        <v>687820</v>
      </c>
      <c r="I148" s="220">
        <f>Tabla3[[#This Row],[7 día en adelante]]*1.19</f>
        <v>4701214</v>
      </c>
    </row>
    <row r="149" spans="1:9" x14ac:dyDescent="0.25">
      <c r="A149" s="174" t="s">
        <v>394</v>
      </c>
      <c r="B149" s="78">
        <v>3071262</v>
      </c>
      <c r="C149" s="165" t="s">
        <v>342</v>
      </c>
      <c r="D149" s="166">
        <v>768300</v>
      </c>
      <c r="E149" s="166">
        <v>653000</v>
      </c>
      <c r="F149" s="176">
        <v>4463700</v>
      </c>
      <c r="G149" s="220">
        <f>Tabla3[[#This Row],[1 a 2 días]]*1.19</f>
        <v>914277</v>
      </c>
      <c r="H149" s="220">
        <f>Tabla3[[#This Row],[3 a 6 días]]*1.19</f>
        <v>777070</v>
      </c>
      <c r="I149" s="220">
        <f>Tabla3[[#This Row],[7 día en adelante]]*1.19</f>
        <v>5311803</v>
      </c>
    </row>
    <row r="150" spans="1:9" x14ac:dyDescent="0.25">
      <c r="A150" s="174" t="s">
        <v>394</v>
      </c>
      <c r="B150" s="78">
        <v>3071265</v>
      </c>
      <c r="C150" s="165" t="s">
        <v>567</v>
      </c>
      <c r="D150" s="166">
        <v>1854700</v>
      </c>
      <c r="E150" s="166">
        <v>1576500</v>
      </c>
      <c r="F150" s="176">
        <v>10775800</v>
      </c>
      <c r="G150" s="220">
        <f>Tabla3[[#This Row],[1 a 2 días]]*1.19</f>
        <v>2207093</v>
      </c>
      <c r="H150" s="220">
        <f>Tabla3[[#This Row],[3 a 6 días]]*1.19</f>
        <v>1876035</v>
      </c>
      <c r="I150" s="220">
        <f>Tabla3[[#This Row],[7 día en adelante]]*1.19</f>
        <v>12823202</v>
      </c>
    </row>
    <row r="151" spans="1:9" x14ac:dyDescent="0.25">
      <c r="A151" s="174" t="s">
        <v>394</v>
      </c>
      <c r="B151" s="78">
        <v>3071265</v>
      </c>
      <c r="C151" s="165" t="s">
        <v>568</v>
      </c>
      <c r="D151" s="166">
        <v>3243100</v>
      </c>
      <c r="E151" s="166">
        <v>2756600</v>
      </c>
      <c r="F151" s="176">
        <v>18842300</v>
      </c>
      <c r="G151" s="220">
        <f>Tabla3[[#This Row],[1 a 2 días]]*1.19</f>
        <v>3859289</v>
      </c>
      <c r="H151" s="220">
        <f>Tabla3[[#This Row],[3 a 6 días]]*1.19</f>
        <v>3280354</v>
      </c>
      <c r="I151" s="220">
        <f>Tabla3[[#This Row],[7 día en adelante]]*1.19</f>
        <v>22422337</v>
      </c>
    </row>
    <row r="152" spans="1:9" x14ac:dyDescent="0.25">
      <c r="A152" s="174" t="s">
        <v>394</v>
      </c>
      <c r="B152" s="78">
        <v>3071265</v>
      </c>
      <c r="C152" s="165" t="s">
        <v>569</v>
      </c>
      <c r="D152" s="166">
        <v>4521800</v>
      </c>
      <c r="E152" s="166">
        <v>3843500</v>
      </c>
      <c r="F152" s="176">
        <v>26271500</v>
      </c>
      <c r="G152" s="220">
        <f>Tabla3[[#This Row],[1 a 2 días]]*1.19</f>
        <v>5380942</v>
      </c>
      <c r="H152" s="220">
        <f>Tabla3[[#This Row],[3 a 6 días]]*1.19</f>
        <v>4573765</v>
      </c>
      <c r="I152" s="220">
        <f>Tabla3[[#This Row],[7 día en adelante]]*1.19</f>
        <v>31263085</v>
      </c>
    </row>
    <row r="153" spans="1:9" x14ac:dyDescent="0.25">
      <c r="A153" s="174" t="s">
        <v>394</v>
      </c>
      <c r="B153" s="78">
        <v>3071234</v>
      </c>
      <c r="C153" s="165" t="s">
        <v>570</v>
      </c>
      <c r="D153" s="166">
        <v>476400</v>
      </c>
      <c r="E153" s="166">
        <v>404900</v>
      </c>
      <c r="F153" s="176">
        <v>2767800</v>
      </c>
      <c r="G153" s="220">
        <f>Tabla3[[#This Row],[1 a 2 días]]*1.19</f>
        <v>566916</v>
      </c>
      <c r="H153" s="220">
        <f>Tabla3[[#This Row],[3 a 6 días]]*1.19</f>
        <v>481831</v>
      </c>
      <c r="I153" s="220">
        <f>Tabla3[[#This Row],[7 día en adelante]]*1.19</f>
        <v>3293682</v>
      </c>
    </row>
    <row r="154" spans="1:9" x14ac:dyDescent="0.25">
      <c r="A154" s="174" t="s">
        <v>394</v>
      </c>
      <c r="B154" s="78">
        <v>3071234</v>
      </c>
      <c r="C154" s="165" t="s">
        <v>571</v>
      </c>
      <c r="D154" s="166">
        <v>638100</v>
      </c>
      <c r="E154" s="166">
        <v>542400</v>
      </c>
      <c r="F154" s="176">
        <v>3707200</v>
      </c>
      <c r="G154" s="220">
        <f>Tabla3[[#This Row],[1 a 2 días]]*1.19</f>
        <v>759339</v>
      </c>
      <c r="H154" s="220">
        <f>Tabla3[[#This Row],[3 a 6 días]]*1.19</f>
        <v>645456</v>
      </c>
      <c r="I154" s="220">
        <f>Tabla3[[#This Row],[7 día en adelante]]*1.19</f>
        <v>4411568</v>
      </c>
    </row>
    <row r="155" spans="1:9" x14ac:dyDescent="0.25">
      <c r="A155" s="174" t="s">
        <v>394</v>
      </c>
      <c r="B155" s="78">
        <v>3071290</v>
      </c>
      <c r="C155" s="165" t="s">
        <v>572</v>
      </c>
      <c r="D155" s="166">
        <v>305800</v>
      </c>
      <c r="E155" s="166">
        <v>259900</v>
      </c>
      <c r="F155" s="176">
        <v>1776700</v>
      </c>
      <c r="G155" s="220">
        <f>Tabla3[[#This Row],[1 a 2 días]]*1.19</f>
        <v>363902</v>
      </c>
      <c r="H155" s="220">
        <f>Tabla3[[#This Row],[3 a 6 días]]*1.19</f>
        <v>309281</v>
      </c>
      <c r="I155" s="220">
        <f>Tabla3[[#This Row],[7 día en adelante]]*1.19</f>
        <v>2114273</v>
      </c>
    </row>
    <row r="156" spans="1:9" x14ac:dyDescent="0.25">
      <c r="A156" s="174" t="s">
        <v>394</v>
      </c>
      <c r="B156" s="78">
        <v>3071291</v>
      </c>
      <c r="C156" s="165" t="s">
        <v>541</v>
      </c>
      <c r="D156" s="166">
        <v>1197400</v>
      </c>
      <c r="E156" s="166">
        <v>1017800</v>
      </c>
      <c r="F156" s="176">
        <v>6957100</v>
      </c>
      <c r="G156" s="220">
        <f>Tabla3[[#This Row],[1 a 2 días]]*1.19</f>
        <v>1424906</v>
      </c>
      <c r="H156" s="220">
        <f>Tabla3[[#This Row],[3 a 6 días]]*1.19</f>
        <v>1211182</v>
      </c>
      <c r="I156" s="220">
        <f>Tabla3[[#This Row],[7 día en adelante]]*1.19</f>
        <v>8278949</v>
      </c>
    </row>
    <row r="157" spans="1:9" x14ac:dyDescent="0.25">
      <c r="A157" s="174" t="s">
        <v>394</v>
      </c>
      <c r="B157" s="78">
        <v>3071348</v>
      </c>
      <c r="C157" s="165" t="s">
        <v>270</v>
      </c>
      <c r="D157" s="166">
        <v>184400</v>
      </c>
      <c r="E157" s="166">
        <v>156700</v>
      </c>
      <c r="F157" s="176">
        <v>1071200</v>
      </c>
      <c r="G157" s="220">
        <f>Tabla3[[#This Row],[1 a 2 días]]*1.19</f>
        <v>219436</v>
      </c>
      <c r="H157" s="220">
        <f>Tabla3[[#This Row],[3 a 6 días]]*1.19</f>
        <v>186473</v>
      </c>
      <c r="I157" s="220">
        <f>Tabla3[[#This Row],[7 día en adelante]]*1.19</f>
        <v>1274728</v>
      </c>
    </row>
    <row r="158" spans="1:9" x14ac:dyDescent="0.25">
      <c r="A158" s="174" t="s">
        <v>395</v>
      </c>
      <c r="B158" s="78">
        <v>3071348</v>
      </c>
      <c r="C158" s="165" t="s">
        <v>271</v>
      </c>
      <c r="D158" s="166">
        <v>368800</v>
      </c>
      <c r="E158" s="166">
        <v>313400</v>
      </c>
      <c r="F158" s="176">
        <v>2142500</v>
      </c>
      <c r="G158" s="220">
        <f>Tabla3[[#This Row],[1 a 2 días]]*1.19</f>
        <v>438872</v>
      </c>
      <c r="H158" s="220">
        <f>Tabla3[[#This Row],[3 a 6 días]]*1.19</f>
        <v>372946</v>
      </c>
      <c r="I158" s="220">
        <f>Tabla3[[#This Row],[7 día en adelante]]*1.19</f>
        <v>2549575</v>
      </c>
    </row>
    <row r="159" spans="1:9" x14ac:dyDescent="0.25">
      <c r="A159" s="174" t="s">
        <v>395</v>
      </c>
      <c r="B159" s="78">
        <v>3071348</v>
      </c>
      <c r="C159" s="165" t="s">
        <v>565</v>
      </c>
      <c r="D159" s="166">
        <v>457100</v>
      </c>
      <c r="E159" s="166">
        <v>388500</v>
      </c>
      <c r="F159" s="176">
        <v>2655600</v>
      </c>
      <c r="G159" s="220">
        <f>Tabla3[[#This Row],[1 a 2 días]]*1.19</f>
        <v>543949</v>
      </c>
      <c r="H159" s="220">
        <f>Tabla3[[#This Row],[3 a 6 días]]*1.19</f>
        <v>462315</v>
      </c>
      <c r="I159" s="220">
        <f>Tabla3[[#This Row],[7 día en adelante]]*1.19</f>
        <v>3160164</v>
      </c>
    </row>
    <row r="160" spans="1:9" x14ac:dyDescent="0.25">
      <c r="A160" s="174" t="s">
        <v>395</v>
      </c>
      <c r="B160" s="78">
        <v>3071348</v>
      </c>
      <c r="C160" s="221" t="s">
        <v>566</v>
      </c>
      <c r="D160" s="166">
        <v>690000</v>
      </c>
      <c r="E160" s="166">
        <v>586500</v>
      </c>
      <c r="F160" s="176">
        <v>4008700</v>
      </c>
      <c r="G160" s="220">
        <f>Tabla3[[#This Row],[1 a 2 días]]*1.19</f>
        <v>821100</v>
      </c>
      <c r="H160" s="220">
        <f>Tabla3[[#This Row],[3 a 6 días]]*1.19</f>
        <v>697935</v>
      </c>
      <c r="I160" s="220">
        <f>Tabla3[[#This Row],[7 día en adelante]]*1.19</f>
        <v>4770353</v>
      </c>
    </row>
    <row r="161" spans="1:9" x14ac:dyDescent="0.25">
      <c r="A161" s="174" t="s">
        <v>395</v>
      </c>
      <c r="B161" s="78">
        <v>3071349</v>
      </c>
      <c r="C161" s="221" t="s">
        <v>349</v>
      </c>
      <c r="D161" s="166">
        <v>337400</v>
      </c>
      <c r="E161" s="166">
        <v>286800</v>
      </c>
      <c r="F161" s="176">
        <v>1960500</v>
      </c>
      <c r="G161" s="220">
        <f>Tabla3[[#This Row],[1 a 2 días]]*1.19</f>
        <v>401506</v>
      </c>
      <c r="H161" s="220">
        <f>Tabla3[[#This Row],[3 a 6 días]]*1.19</f>
        <v>341292</v>
      </c>
      <c r="I161" s="220">
        <f>Tabla3[[#This Row],[7 día en adelante]]*1.19</f>
        <v>2332995</v>
      </c>
    </row>
    <row r="162" spans="1:9" x14ac:dyDescent="0.25">
      <c r="A162" s="174" t="s">
        <v>395</v>
      </c>
      <c r="B162" s="78">
        <v>3071349</v>
      </c>
      <c r="C162" s="165" t="s">
        <v>350</v>
      </c>
      <c r="D162" s="166">
        <v>104900</v>
      </c>
      <c r="E162" s="166">
        <v>89100</v>
      </c>
      <c r="F162" s="176">
        <v>609300</v>
      </c>
      <c r="G162" s="220">
        <f>Tabla3[[#This Row],[1 a 2 días]]*1.19</f>
        <v>124831</v>
      </c>
      <c r="H162" s="220">
        <f>Tabla3[[#This Row],[3 a 6 días]]*1.19</f>
        <v>106029</v>
      </c>
      <c r="I162" s="220">
        <f>Tabla3[[#This Row],[7 día en adelante]]*1.19</f>
        <v>725067</v>
      </c>
    </row>
    <row r="163" spans="1:9" x14ac:dyDescent="0.25">
      <c r="A163" s="174" t="s">
        <v>395</v>
      </c>
      <c r="B163" s="78">
        <v>3071349</v>
      </c>
      <c r="C163" s="165" t="s">
        <v>351</v>
      </c>
      <c r="D163" s="166">
        <v>104900</v>
      </c>
      <c r="E163" s="166">
        <v>89100</v>
      </c>
      <c r="F163" s="176">
        <v>609300</v>
      </c>
      <c r="G163" s="220">
        <f>Tabla3[[#This Row],[1 a 2 días]]*1.19</f>
        <v>124831</v>
      </c>
      <c r="H163" s="220">
        <f>Tabla3[[#This Row],[3 a 6 días]]*1.19</f>
        <v>106029</v>
      </c>
      <c r="I163" s="220">
        <f>Tabla3[[#This Row],[7 día en adelante]]*1.19</f>
        <v>725067</v>
      </c>
    </row>
    <row r="164" spans="1:9" x14ac:dyDescent="0.25">
      <c r="A164" s="174" t="s">
        <v>395</v>
      </c>
      <c r="B164" s="78">
        <v>3071349</v>
      </c>
      <c r="C164" s="165" t="s">
        <v>577</v>
      </c>
      <c r="D164" s="166">
        <v>31700</v>
      </c>
      <c r="E164" s="166">
        <v>26900</v>
      </c>
      <c r="F164" s="176">
        <v>184100</v>
      </c>
      <c r="G164" s="220">
        <f>Tabla3[[#This Row],[1 a 2 días]]*1.19</f>
        <v>37723</v>
      </c>
      <c r="H164" s="220">
        <f>Tabla3[[#This Row],[3 a 6 días]]*1.19</f>
        <v>32011</v>
      </c>
      <c r="I164" s="220">
        <f>Tabla3[[#This Row],[7 día en adelante]]*1.19</f>
        <v>219079</v>
      </c>
    </row>
    <row r="165" spans="1:9" x14ac:dyDescent="0.25">
      <c r="A165" s="174" t="s">
        <v>395</v>
      </c>
      <c r="B165" s="78">
        <v>3071349</v>
      </c>
      <c r="C165" s="165" t="s">
        <v>274</v>
      </c>
      <c r="D165" s="166">
        <v>204200</v>
      </c>
      <c r="E165" s="166">
        <v>173600</v>
      </c>
      <c r="F165" s="176">
        <v>1186400</v>
      </c>
      <c r="G165" s="220">
        <f>Tabla3[[#This Row],[1 a 2 días]]*1.19</f>
        <v>242998</v>
      </c>
      <c r="H165" s="220">
        <f>Tabla3[[#This Row],[3 a 6 días]]*1.19</f>
        <v>206584</v>
      </c>
      <c r="I165" s="220">
        <f>Tabla3[[#This Row],[7 día en adelante]]*1.19</f>
        <v>1411816</v>
      </c>
    </row>
    <row r="166" spans="1:9" x14ac:dyDescent="0.25">
      <c r="A166" s="174" t="s">
        <v>395</v>
      </c>
      <c r="B166" s="78">
        <v>3071349</v>
      </c>
      <c r="C166" s="165" t="s">
        <v>352</v>
      </c>
      <c r="D166" s="166">
        <v>225400</v>
      </c>
      <c r="E166" s="166">
        <v>191600</v>
      </c>
      <c r="F166" s="176">
        <v>1309500</v>
      </c>
      <c r="G166" s="220">
        <f>Tabla3[[#This Row],[1 a 2 días]]*1.19</f>
        <v>268226</v>
      </c>
      <c r="H166" s="220">
        <f>Tabla3[[#This Row],[3 a 6 días]]*1.19</f>
        <v>228004</v>
      </c>
      <c r="I166" s="220">
        <f>Tabla3[[#This Row],[7 día en adelante]]*1.19</f>
        <v>1558305</v>
      </c>
    </row>
    <row r="167" spans="1:9" x14ac:dyDescent="0.25">
      <c r="A167" s="174" t="s">
        <v>395</v>
      </c>
      <c r="B167" s="78">
        <v>30713212</v>
      </c>
      <c r="C167" s="165" t="s">
        <v>353</v>
      </c>
      <c r="D167" s="166">
        <v>254300</v>
      </c>
      <c r="E167" s="166">
        <v>216200</v>
      </c>
      <c r="F167" s="176">
        <v>1477600</v>
      </c>
      <c r="G167" s="220">
        <f>Tabla3[[#This Row],[1 a 2 días]]*1.19</f>
        <v>302617</v>
      </c>
      <c r="H167" s="220">
        <f>Tabla3[[#This Row],[3 a 6 días]]*1.19</f>
        <v>257278</v>
      </c>
      <c r="I167" s="220">
        <f>Tabla3[[#This Row],[7 día en adelante]]*1.19</f>
        <v>1758344</v>
      </c>
    </row>
    <row r="168" spans="1:9" x14ac:dyDescent="0.25">
      <c r="A168" s="174" t="s">
        <v>395</v>
      </c>
      <c r="B168" s="78">
        <v>30713204</v>
      </c>
      <c r="C168" s="165" t="s">
        <v>573</v>
      </c>
      <c r="D168" s="166">
        <v>108400</v>
      </c>
      <c r="E168" s="166">
        <v>92200</v>
      </c>
      <c r="F168" s="176">
        <v>630000</v>
      </c>
      <c r="G168" s="220">
        <f>Tabla3[[#This Row],[1 a 2 días]]*1.19</f>
        <v>128996</v>
      </c>
      <c r="H168" s="220">
        <f>Tabla3[[#This Row],[3 a 6 días]]*1.19</f>
        <v>109718</v>
      </c>
      <c r="I168" s="220">
        <f>Tabla3[[#This Row],[7 día en adelante]]*1.19</f>
        <v>749700</v>
      </c>
    </row>
    <row r="169" spans="1:9" x14ac:dyDescent="0.25">
      <c r="A169" s="174" t="s">
        <v>395</v>
      </c>
      <c r="B169" s="78">
        <v>30713204</v>
      </c>
      <c r="C169" s="165" t="s">
        <v>354</v>
      </c>
      <c r="D169" s="166">
        <v>262300</v>
      </c>
      <c r="E169" s="166">
        <v>222900</v>
      </c>
      <c r="F169" s="176">
        <v>1523800</v>
      </c>
      <c r="G169" s="220">
        <f>Tabla3[[#This Row],[1 a 2 días]]*1.19</f>
        <v>312137</v>
      </c>
      <c r="H169" s="220">
        <f>Tabla3[[#This Row],[3 a 6 días]]*1.19</f>
        <v>265251</v>
      </c>
      <c r="I169" s="220">
        <f>Tabla3[[#This Row],[7 día en adelante]]*1.19</f>
        <v>1813322</v>
      </c>
    </row>
    <row r="170" spans="1:9" x14ac:dyDescent="0.25">
      <c r="A170" s="174" t="s">
        <v>395</v>
      </c>
      <c r="B170" s="78">
        <v>30713204</v>
      </c>
      <c r="C170" s="165" t="s">
        <v>146</v>
      </c>
      <c r="D170" s="166">
        <v>337400</v>
      </c>
      <c r="E170" s="166">
        <v>286800</v>
      </c>
      <c r="F170" s="176">
        <v>1960500</v>
      </c>
      <c r="G170" s="220">
        <f>Tabla3[[#This Row],[1 a 2 días]]*1.19</f>
        <v>401506</v>
      </c>
      <c r="H170" s="220">
        <f>Tabla3[[#This Row],[3 a 6 días]]*1.19</f>
        <v>341292</v>
      </c>
      <c r="I170" s="220">
        <f>Tabla3[[#This Row],[7 día en adelante]]*1.19</f>
        <v>2332995</v>
      </c>
    </row>
    <row r="171" spans="1:9" x14ac:dyDescent="0.25">
      <c r="A171" s="174" t="s">
        <v>395</v>
      </c>
      <c r="B171" s="78">
        <v>3070411</v>
      </c>
      <c r="C171" s="165" t="s">
        <v>275</v>
      </c>
      <c r="D171" s="166">
        <v>108400</v>
      </c>
      <c r="E171" s="166">
        <v>92200</v>
      </c>
      <c r="F171" s="176">
        <v>630000</v>
      </c>
      <c r="G171" s="220">
        <f>Tabla3[[#This Row],[1 a 2 días]]*1.19</f>
        <v>128996</v>
      </c>
      <c r="H171" s="220">
        <f>Tabla3[[#This Row],[3 a 6 días]]*1.19</f>
        <v>109718</v>
      </c>
      <c r="I171" s="220">
        <f>Tabla3[[#This Row],[7 día en adelante]]*1.19</f>
        <v>749700</v>
      </c>
    </row>
    <row r="172" spans="1:9" x14ac:dyDescent="0.25">
      <c r="A172" s="174" t="s">
        <v>395</v>
      </c>
      <c r="B172" s="78">
        <v>3070411</v>
      </c>
      <c r="C172" s="165" t="s">
        <v>557</v>
      </c>
      <c r="D172" s="166">
        <v>160700</v>
      </c>
      <c r="E172" s="166">
        <v>136600</v>
      </c>
      <c r="F172" s="176">
        <v>933900</v>
      </c>
      <c r="G172" s="220">
        <f>Tabla3[[#This Row],[1 a 2 días]]*1.19</f>
        <v>191233</v>
      </c>
      <c r="H172" s="220">
        <f>Tabla3[[#This Row],[3 a 6 días]]*1.19</f>
        <v>162554</v>
      </c>
      <c r="I172" s="220">
        <f>Tabla3[[#This Row],[7 día en adelante]]*1.19</f>
        <v>1111341</v>
      </c>
    </row>
    <row r="173" spans="1:9" x14ac:dyDescent="0.25">
      <c r="A173" s="174" t="s">
        <v>395</v>
      </c>
      <c r="B173" s="78">
        <v>3070411</v>
      </c>
      <c r="C173" s="165" t="s">
        <v>277</v>
      </c>
      <c r="D173" s="166">
        <v>277000</v>
      </c>
      <c r="E173" s="166">
        <v>235500</v>
      </c>
      <c r="F173" s="176">
        <v>1609500</v>
      </c>
      <c r="G173" s="220">
        <f>Tabla3[[#This Row],[1 a 2 días]]*1.19</f>
        <v>329630</v>
      </c>
      <c r="H173" s="220">
        <f>Tabla3[[#This Row],[3 a 6 días]]*1.19</f>
        <v>280245</v>
      </c>
      <c r="I173" s="220">
        <f>Tabla3[[#This Row],[7 día en adelante]]*1.19</f>
        <v>1915305</v>
      </c>
    </row>
    <row r="174" spans="1:9" x14ac:dyDescent="0.25">
      <c r="A174" s="174" t="s">
        <v>396</v>
      </c>
      <c r="B174" s="78">
        <v>3071285</v>
      </c>
      <c r="C174" s="165" t="s">
        <v>574</v>
      </c>
      <c r="D174" s="166">
        <v>24100</v>
      </c>
      <c r="E174" s="166">
        <v>20500</v>
      </c>
      <c r="F174" s="176">
        <v>139900</v>
      </c>
      <c r="G174" s="220">
        <f>Tabla3[[#This Row],[1 a 2 días]]*1.19</f>
        <v>28679</v>
      </c>
      <c r="H174" s="220">
        <f>Tabla3[[#This Row],[3 a 6 días]]*1.19</f>
        <v>24395</v>
      </c>
      <c r="I174" s="220">
        <f>Tabla3[[#This Row],[7 día en adelante]]*1.19</f>
        <v>166481</v>
      </c>
    </row>
    <row r="175" spans="1:9" x14ac:dyDescent="0.25">
      <c r="A175" s="174" t="s">
        <v>396</v>
      </c>
      <c r="B175" s="78">
        <v>3071282</v>
      </c>
      <c r="C175" s="165" t="s">
        <v>147</v>
      </c>
      <c r="D175" s="166">
        <v>263600</v>
      </c>
      <c r="E175" s="166">
        <v>224100</v>
      </c>
      <c r="F175" s="176">
        <v>1531700</v>
      </c>
      <c r="G175" s="220">
        <f>Tabla3[[#This Row],[1 a 2 días]]*1.19</f>
        <v>313684</v>
      </c>
      <c r="H175" s="220">
        <f>Tabla3[[#This Row],[3 a 6 días]]*1.19</f>
        <v>266679</v>
      </c>
      <c r="I175" s="220">
        <f>Tabla3[[#This Row],[7 día en adelante]]*1.19</f>
        <v>1822723</v>
      </c>
    </row>
    <row r="176" spans="1:9" ht="15.75" thickBot="1" x14ac:dyDescent="0.3">
      <c r="A176" s="224" t="s">
        <v>396</v>
      </c>
      <c r="B176" s="207">
        <v>3070534</v>
      </c>
      <c r="C176" s="208" t="s">
        <v>278</v>
      </c>
      <c r="D176" s="209">
        <v>290100</v>
      </c>
      <c r="E176" s="209">
        <v>290100</v>
      </c>
      <c r="F176" s="209">
        <v>290100</v>
      </c>
      <c r="G176" s="220">
        <f>Tabla3[[#This Row],[1 a 2 días]]*1.19</f>
        <v>345219</v>
      </c>
      <c r="H176" s="220">
        <f>Tabla3[[#This Row],[3 a 6 días]]*1.19</f>
        <v>345219</v>
      </c>
      <c r="I176" s="220">
        <f>Tabla3[[#This Row],[7 día en adelante]]*1.19</f>
        <v>345219</v>
      </c>
    </row>
    <row r="177" spans="1:9" x14ac:dyDescent="0.25">
      <c r="A177" s="211" t="s">
        <v>397</v>
      </c>
      <c r="B177" s="212">
        <v>3071284</v>
      </c>
      <c r="C177" s="213" t="s">
        <v>280</v>
      </c>
      <c r="D177" s="214">
        <v>0</v>
      </c>
      <c r="E177" s="214">
        <v>0</v>
      </c>
      <c r="F177" s="215">
        <v>0</v>
      </c>
      <c r="G177" s="220">
        <f>Tabla3[[#This Row],[1 a 2 días]]*1.19</f>
        <v>0</v>
      </c>
      <c r="H177" s="220">
        <f>Tabla3[[#This Row],[3 a 6 días]]*1.19</f>
        <v>0</v>
      </c>
      <c r="I177" s="220">
        <f>Tabla3[[#This Row],[7 día en adelante]]*1.19</f>
        <v>0</v>
      </c>
    </row>
    <row r="178" spans="1:9" x14ac:dyDescent="0.25">
      <c r="A178" s="174" t="s">
        <v>397</v>
      </c>
      <c r="B178" s="78">
        <v>30713144</v>
      </c>
      <c r="C178" s="165" t="s">
        <v>281</v>
      </c>
      <c r="D178" s="166">
        <v>0</v>
      </c>
      <c r="E178" s="166">
        <v>0</v>
      </c>
      <c r="F178" s="176">
        <v>0</v>
      </c>
      <c r="G178" s="220">
        <f>Tabla3[[#This Row],[1 a 2 días]]*1.19</f>
        <v>0</v>
      </c>
      <c r="H178" s="220">
        <f>Tabla3[[#This Row],[3 a 6 días]]*1.19</f>
        <v>0</v>
      </c>
      <c r="I178" s="220">
        <f>Tabla3[[#This Row],[7 día en adelante]]*1.19</f>
        <v>0</v>
      </c>
    </row>
    <row r="179" spans="1:9" ht="15.75" thickBot="1" x14ac:dyDescent="0.3">
      <c r="A179" s="224" t="s">
        <v>397</v>
      </c>
      <c r="B179" s="207">
        <v>30713147</v>
      </c>
      <c r="C179" s="208" t="s">
        <v>282</v>
      </c>
      <c r="D179" s="209">
        <v>0</v>
      </c>
      <c r="E179" s="209">
        <v>0</v>
      </c>
      <c r="F179" s="225">
        <v>0</v>
      </c>
      <c r="G179" s="220">
        <f>Tabla3[[#This Row],[1 a 2 días]]*1.19</f>
        <v>0</v>
      </c>
      <c r="H179" s="220">
        <f>Tabla3[[#This Row],[3 a 6 días]]*1.19</f>
        <v>0</v>
      </c>
      <c r="I179" s="220">
        <f>Tabla3[[#This Row],[7 día en adelante]]*1.19</f>
        <v>0</v>
      </c>
    </row>
    <row r="180" spans="1:9" x14ac:dyDescent="0.25">
      <c r="A180" s="211" t="s">
        <v>154</v>
      </c>
      <c r="B180" s="212">
        <v>3071312</v>
      </c>
      <c r="C180" s="213" t="s">
        <v>283</v>
      </c>
      <c r="D180" s="214">
        <v>208600</v>
      </c>
      <c r="E180" s="214">
        <v>0</v>
      </c>
      <c r="F180" s="215">
        <v>0</v>
      </c>
      <c r="G180" s="220">
        <f>Tabla3[[#This Row],[1 a 2 días]]*1.19</f>
        <v>248234</v>
      </c>
      <c r="H180" s="220">
        <f>Tabla3[[#This Row],[3 a 6 días]]*1.19</f>
        <v>0</v>
      </c>
      <c r="I180" s="220">
        <f>Tabla3[[#This Row],[7 día en adelante]]*1.19</f>
        <v>0</v>
      </c>
    </row>
    <row r="181" spans="1:9" x14ac:dyDescent="0.25">
      <c r="A181" s="174" t="s">
        <v>154</v>
      </c>
      <c r="B181" s="78">
        <v>3071312</v>
      </c>
      <c r="C181" s="165" t="s">
        <v>284</v>
      </c>
      <c r="D181" s="166">
        <v>336900</v>
      </c>
      <c r="E181" s="166">
        <v>0</v>
      </c>
      <c r="F181" s="176">
        <v>0</v>
      </c>
      <c r="G181" s="220">
        <f>Tabla3[[#This Row],[1 a 2 días]]*1.19</f>
        <v>400911</v>
      </c>
      <c r="H181" s="220">
        <f>Tabla3[[#This Row],[3 a 6 días]]*1.19</f>
        <v>0</v>
      </c>
      <c r="I181" s="220">
        <f>Tabla3[[#This Row],[7 día en adelante]]*1.19</f>
        <v>0</v>
      </c>
    </row>
    <row r="182" spans="1:9" x14ac:dyDescent="0.25">
      <c r="A182" s="174" t="s">
        <v>34</v>
      </c>
      <c r="B182" s="78">
        <v>3071433</v>
      </c>
      <c r="C182" s="165" t="s">
        <v>285</v>
      </c>
      <c r="D182" s="166">
        <v>366800</v>
      </c>
      <c r="E182" s="166">
        <v>366800</v>
      </c>
      <c r="F182" s="176">
        <v>366800</v>
      </c>
      <c r="G182" s="220">
        <f>Tabla3[[#This Row],[1 a 2 días]]*1.19</f>
        <v>436492</v>
      </c>
      <c r="H182" s="220">
        <f>Tabla3[[#This Row],[3 a 6 días]]*1.19</f>
        <v>436492</v>
      </c>
      <c r="I182" s="220">
        <f>Tabla3[[#This Row],[7 día en adelante]]*1.19</f>
        <v>436492</v>
      </c>
    </row>
    <row r="183" spans="1:9" x14ac:dyDescent="0.25">
      <c r="A183" s="174" t="s">
        <v>34</v>
      </c>
      <c r="B183" s="78">
        <v>3071432</v>
      </c>
      <c r="C183" s="165" t="s">
        <v>286</v>
      </c>
      <c r="D183" s="166">
        <v>430900</v>
      </c>
      <c r="E183" s="166">
        <v>430900</v>
      </c>
      <c r="F183" s="176">
        <v>430900</v>
      </c>
      <c r="G183" s="220">
        <f>Tabla3[[#This Row],[1 a 2 días]]*1.19</f>
        <v>512771</v>
      </c>
      <c r="H183" s="220">
        <f>Tabla3[[#This Row],[3 a 6 días]]*1.19</f>
        <v>512771</v>
      </c>
      <c r="I183" s="220">
        <f>Tabla3[[#This Row],[7 día en adelante]]*1.19</f>
        <v>512771</v>
      </c>
    </row>
    <row r="184" spans="1:9" ht="15.75" thickBot="1" x14ac:dyDescent="0.3">
      <c r="A184" s="224" t="s">
        <v>34</v>
      </c>
      <c r="B184" s="207">
        <v>3071431</v>
      </c>
      <c r="C184" s="208" t="s">
        <v>158</v>
      </c>
      <c r="D184" s="209">
        <v>110100</v>
      </c>
      <c r="E184" s="209">
        <v>110100</v>
      </c>
      <c r="F184" s="225">
        <v>110100</v>
      </c>
      <c r="G184" s="220">
        <f>Tabla3[[#This Row],[1 a 2 días]]*1.19</f>
        <v>131019</v>
      </c>
      <c r="H184" s="220">
        <f>Tabla3[[#This Row],[3 a 6 días]]*1.19</f>
        <v>131019</v>
      </c>
      <c r="I184" s="220">
        <f>Tabla3[[#This Row],[7 día en adelante]]*1.19</f>
        <v>131019</v>
      </c>
    </row>
    <row r="185" spans="1:9" x14ac:dyDescent="0.25">
      <c r="A185" s="211" t="s">
        <v>452</v>
      </c>
      <c r="B185" s="212">
        <v>3050103</v>
      </c>
      <c r="C185" s="226" t="s">
        <v>462</v>
      </c>
      <c r="D185" s="214">
        <v>0</v>
      </c>
      <c r="E185" s="214">
        <v>0</v>
      </c>
      <c r="F185" s="214">
        <v>0</v>
      </c>
      <c r="G185" s="220">
        <f>Tabla3[[#This Row],[1 a 2 días]]*1.19</f>
        <v>0</v>
      </c>
      <c r="H185" s="220">
        <f>Tabla3[[#This Row],[3 a 6 días]]*1.19</f>
        <v>0</v>
      </c>
      <c r="I185" s="220">
        <f>Tabla3[[#This Row],[7 día en adelante]]*1.19</f>
        <v>0</v>
      </c>
    </row>
    <row r="186" spans="1:9" x14ac:dyDescent="0.25">
      <c r="A186" s="174" t="s">
        <v>452</v>
      </c>
      <c r="B186" s="78">
        <v>3050103</v>
      </c>
      <c r="C186" s="168" t="s">
        <v>463</v>
      </c>
      <c r="D186" s="166">
        <v>82353</v>
      </c>
      <c r="E186" s="166">
        <v>82353</v>
      </c>
      <c r="F186" s="166">
        <v>82353</v>
      </c>
      <c r="G186" s="220">
        <f>Tabla3[[#This Row],[1 a 2 días]]*1.19</f>
        <v>98000.069999999992</v>
      </c>
      <c r="H186" s="220">
        <f>Tabla3[[#This Row],[3 a 6 días]]*1.19</f>
        <v>98000.069999999992</v>
      </c>
      <c r="I186" s="220">
        <f>Tabla3[[#This Row],[7 día en adelante]]*1.19</f>
        <v>98000.069999999992</v>
      </c>
    </row>
    <row r="187" spans="1:9" x14ac:dyDescent="0.25">
      <c r="A187" s="174" t="s">
        <v>452</v>
      </c>
      <c r="B187" s="78">
        <v>3050103</v>
      </c>
      <c r="C187" s="168" t="s">
        <v>464</v>
      </c>
      <c r="D187" s="166">
        <v>82353</v>
      </c>
      <c r="E187" s="166">
        <v>82353</v>
      </c>
      <c r="F187" s="166">
        <v>82353</v>
      </c>
      <c r="G187" s="220">
        <f>Tabla3[[#This Row],[1 a 2 días]]*1.19</f>
        <v>98000.069999999992</v>
      </c>
      <c r="H187" s="220">
        <f>Tabla3[[#This Row],[3 a 6 días]]*1.19</f>
        <v>98000.069999999992</v>
      </c>
      <c r="I187" s="220">
        <f>Tabla3[[#This Row],[7 día en adelante]]*1.19</f>
        <v>98000.069999999992</v>
      </c>
    </row>
    <row r="188" spans="1:9" x14ac:dyDescent="0.25">
      <c r="A188" s="174" t="s">
        <v>452</v>
      </c>
      <c r="B188" s="78">
        <v>3050103</v>
      </c>
      <c r="C188" s="168" t="s">
        <v>465</v>
      </c>
      <c r="D188" s="166">
        <v>0</v>
      </c>
      <c r="E188" s="166">
        <v>0</v>
      </c>
      <c r="F188" s="166">
        <v>0</v>
      </c>
      <c r="G188" s="220">
        <f>Tabla3[[#This Row],[1 a 2 días]]*1.19</f>
        <v>0</v>
      </c>
      <c r="H188" s="220">
        <f>Tabla3[[#This Row],[3 a 6 días]]*1.19</f>
        <v>0</v>
      </c>
      <c r="I188" s="220">
        <f>Tabla3[[#This Row],[7 día en adelante]]*1.19</f>
        <v>0</v>
      </c>
    </row>
    <row r="189" spans="1:9" x14ac:dyDescent="0.25">
      <c r="A189" s="174" t="s">
        <v>452</v>
      </c>
      <c r="B189" s="78">
        <v>3050103</v>
      </c>
      <c r="C189" s="168" t="s">
        <v>466</v>
      </c>
      <c r="D189" s="166">
        <v>296639</v>
      </c>
      <c r="E189" s="166">
        <v>296639</v>
      </c>
      <c r="F189" s="166">
        <v>296639</v>
      </c>
      <c r="G189" s="220">
        <f>Tabla3[[#This Row],[1 a 2 días]]*1.19</f>
        <v>353000.41</v>
      </c>
      <c r="H189" s="220">
        <f>Tabla3[[#This Row],[3 a 6 días]]*1.19</f>
        <v>353000.41</v>
      </c>
      <c r="I189" s="220">
        <f>Tabla3[[#This Row],[7 día en adelante]]*1.19</f>
        <v>353000.41</v>
      </c>
    </row>
    <row r="190" spans="1:9" x14ac:dyDescent="0.25">
      <c r="A190" s="174" t="s">
        <v>452</v>
      </c>
      <c r="B190" s="78">
        <v>3050103</v>
      </c>
      <c r="C190" s="168" t="s">
        <v>467</v>
      </c>
      <c r="D190" s="166">
        <v>82353</v>
      </c>
      <c r="E190" s="166">
        <v>82353</v>
      </c>
      <c r="F190" s="166">
        <v>82353</v>
      </c>
      <c r="G190" s="220">
        <f>Tabla3[[#This Row],[1 a 2 días]]*1.19</f>
        <v>98000.069999999992</v>
      </c>
      <c r="H190" s="220">
        <f>Tabla3[[#This Row],[3 a 6 días]]*1.19</f>
        <v>98000.069999999992</v>
      </c>
      <c r="I190" s="220">
        <f>Tabla3[[#This Row],[7 día en adelante]]*1.19</f>
        <v>98000.069999999992</v>
      </c>
    </row>
    <row r="191" spans="1:9" x14ac:dyDescent="0.25">
      <c r="A191" s="174" t="s">
        <v>452</v>
      </c>
      <c r="B191" s="78">
        <v>3050103</v>
      </c>
      <c r="C191" s="168" t="s">
        <v>468</v>
      </c>
      <c r="D191" s="166">
        <v>96639</v>
      </c>
      <c r="E191" s="166">
        <v>96639</v>
      </c>
      <c r="F191" s="166">
        <v>96639</v>
      </c>
      <c r="G191" s="220">
        <f>Tabla3[[#This Row],[1 a 2 días]]*1.19</f>
        <v>115000.40999999999</v>
      </c>
      <c r="H191" s="220">
        <f>Tabla3[[#This Row],[3 a 6 días]]*1.19</f>
        <v>115000.40999999999</v>
      </c>
      <c r="I191" s="220">
        <f>Tabla3[[#This Row],[7 día en adelante]]*1.19</f>
        <v>115000.40999999999</v>
      </c>
    </row>
    <row r="192" spans="1:9" x14ac:dyDescent="0.25">
      <c r="A192" s="174" t="s">
        <v>452</v>
      </c>
      <c r="B192" s="78">
        <v>3050103</v>
      </c>
      <c r="C192" s="168" t="s">
        <v>469</v>
      </c>
      <c r="D192" s="166">
        <v>96639</v>
      </c>
      <c r="E192" s="166">
        <v>96639</v>
      </c>
      <c r="F192" s="166">
        <v>96639</v>
      </c>
      <c r="G192" s="220">
        <f>Tabla3[[#This Row],[1 a 2 días]]*1.19</f>
        <v>115000.40999999999</v>
      </c>
      <c r="H192" s="220">
        <f>Tabla3[[#This Row],[3 a 6 días]]*1.19</f>
        <v>115000.40999999999</v>
      </c>
      <c r="I192" s="220">
        <f>Tabla3[[#This Row],[7 día en adelante]]*1.19</f>
        <v>115000.40999999999</v>
      </c>
    </row>
    <row r="193" spans="1:9" x14ac:dyDescent="0.25">
      <c r="A193" s="174" t="s">
        <v>452</v>
      </c>
      <c r="B193" s="78">
        <v>3050103</v>
      </c>
      <c r="C193" s="168" t="s">
        <v>470</v>
      </c>
      <c r="D193" s="166">
        <v>96639</v>
      </c>
      <c r="E193" s="166">
        <v>96639</v>
      </c>
      <c r="F193" s="166">
        <v>96639</v>
      </c>
      <c r="G193" s="220">
        <f>Tabla3[[#This Row],[1 a 2 días]]*1.19</f>
        <v>115000.40999999999</v>
      </c>
      <c r="H193" s="220">
        <f>Tabla3[[#This Row],[3 a 6 días]]*1.19</f>
        <v>115000.40999999999</v>
      </c>
      <c r="I193" s="220">
        <f>Tabla3[[#This Row],[7 día en adelante]]*1.19</f>
        <v>115000.40999999999</v>
      </c>
    </row>
    <row r="194" spans="1:9" x14ac:dyDescent="0.25">
      <c r="A194" s="174" t="s">
        <v>452</v>
      </c>
      <c r="B194" s="78">
        <v>3050103</v>
      </c>
      <c r="C194" s="168" t="s">
        <v>471</v>
      </c>
      <c r="D194" s="166">
        <v>96639</v>
      </c>
      <c r="E194" s="166">
        <v>96639</v>
      </c>
      <c r="F194" s="166">
        <v>96639</v>
      </c>
      <c r="G194" s="220">
        <f>Tabla3[[#This Row],[1 a 2 días]]*1.19</f>
        <v>115000.40999999999</v>
      </c>
      <c r="H194" s="220">
        <f>Tabla3[[#This Row],[3 a 6 días]]*1.19</f>
        <v>115000.40999999999</v>
      </c>
      <c r="I194" s="220">
        <f>Tabla3[[#This Row],[7 día en adelante]]*1.19</f>
        <v>115000.40999999999</v>
      </c>
    </row>
    <row r="195" spans="1:9" x14ac:dyDescent="0.25">
      <c r="A195" s="174" t="s">
        <v>452</v>
      </c>
      <c r="B195" s="78">
        <v>3050103</v>
      </c>
      <c r="C195" s="168" t="s">
        <v>472</v>
      </c>
      <c r="D195" s="166">
        <v>0</v>
      </c>
      <c r="E195" s="166">
        <v>0</v>
      </c>
      <c r="F195" s="166">
        <v>0</v>
      </c>
      <c r="G195" s="220">
        <f>Tabla3[[#This Row],[1 a 2 días]]*1.19</f>
        <v>0</v>
      </c>
      <c r="H195" s="220">
        <f>Tabla3[[#This Row],[3 a 6 días]]*1.19</f>
        <v>0</v>
      </c>
      <c r="I195" s="220">
        <f>Tabla3[[#This Row],[7 día en adelante]]*1.19</f>
        <v>0</v>
      </c>
    </row>
    <row r="196" spans="1:9" x14ac:dyDescent="0.25">
      <c r="A196" s="174" t="s">
        <v>452</v>
      </c>
      <c r="B196" s="78">
        <v>3050103</v>
      </c>
      <c r="C196" s="168" t="s">
        <v>473</v>
      </c>
      <c r="D196" s="166">
        <v>0</v>
      </c>
      <c r="E196" s="166">
        <v>0</v>
      </c>
      <c r="F196" s="166">
        <v>0</v>
      </c>
      <c r="G196" s="220">
        <f>Tabla3[[#This Row],[1 a 2 días]]*1.19</f>
        <v>0</v>
      </c>
      <c r="H196" s="220">
        <f>Tabla3[[#This Row],[3 a 6 días]]*1.19</f>
        <v>0</v>
      </c>
      <c r="I196" s="220">
        <f>Tabla3[[#This Row],[7 día en adelante]]*1.19</f>
        <v>0</v>
      </c>
    </row>
    <row r="197" spans="1:9" x14ac:dyDescent="0.25">
      <c r="A197" s="174" t="s">
        <v>452</v>
      </c>
      <c r="B197" s="78">
        <v>3050103</v>
      </c>
      <c r="C197" s="168" t="s">
        <v>474</v>
      </c>
      <c r="D197" s="166">
        <v>117647</v>
      </c>
      <c r="E197" s="166">
        <v>117647</v>
      </c>
      <c r="F197" s="166">
        <v>117647</v>
      </c>
      <c r="G197" s="220">
        <f>Tabla3[[#This Row],[1 a 2 días]]*1.19</f>
        <v>139999.93</v>
      </c>
      <c r="H197" s="220">
        <f>Tabla3[[#This Row],[3 a 6 días]]*1.19</f>
        <v>139999.93</v>
      </c>
      <c r="I197" s="220">
        <f>Tabla3[[#This Row],[7 día en adelante]]*1.19</f>
        <v>139999.93</v>
      </c>
    </row>
    <row r="198" spans="1:9" x14ac:dyDescent="0.25">
      <c r="A198" s="174" t="s">
        <v>452</v>
      </c>
      <c r="B198" s="78">
        <v>3050103</v>
      </c>
      <c r="C198" s="168" t="s">
        <v>475</v>
      </c>
      <c r="D198" s="166">
        <v>96639</v>
      </c>
      <c r="E198" s="166">
        <v>96639</v>
      </c>
      <c r="F198" s="166">
        <v>96639</v>
      </c>
      <c r="G198" s="220">
        <f>Tabla3[[#This Row],[1 a 2 días]]*1.19</f>
        <v>115000.40999999999</v>
      </c>
      <c r="H198" s="220">
        <f>Tabla3[[#This Row],[3 a 6 días]]*1.19</f>
        <v>115000.40999999999</v>
      </c>
      <c r="I198" s="220">
        <f>Tabla3[[#This Row],[7 día en adelante]]*1.19</f>
        <v>115000.40999999999</v>
      </c>
    </row>
    <row r="199" spans="1:9" x14ac:dyDescent="0.25">
      <c r="A199" s="174" t="s">
        <v>452</v>
      </c>
      <c r="B199" s="78">
        <v>3050103</v>
      </c>
      <c r="C199" s="168" t="s">
        <v>476</v>
      </c>
      <c r="D199" s="166">
        <v>96639</v>
      </c>
      <c r="E199" s="166">
        <v>96639</v>
      </c>
      <c r="F199" s="166">
        <v>96639</v>
      </c>
      <c r="G199" s="220">
        <f>Tabla3[[#This Row],[1 a 2 días]]*1.19</f>
        <v>115000.40999999999</v>
      </c>
      <c r="H199" s="220">
        <f>Tabla3[[#This Row],[3 a 6 días]]*1.19</f>
        <v>115000.40999999999</v>
      </c>
      <c r="I199" s="220">
        <f>Tabla3[[#This Row],[7 día en adelante]]*1.19</f>
        <v>115000.40999999999</v>
      </c>
    </row>
    <row r="200" spans="1:9" x14ac:dyDescent="0.25">
      <c r="A200" s="174" t="s">
        <v>452</v>
      </c>
      <c r="B200" s="78">
        <v>3050103</v>
      </c>
      <c r="C200" s="168" t="s">
        <v>477</v>
      </c>
      <c r="D200" s="166">
        <v>0</v>
      </c>
      <c r="E200" s="166">
        <v>0</v>
      </c>
      <c r="F200" s="166">
        <v>0</v>
      </c>
      <c r="G200" s="220">
        <f>Tabla3[[#This Row],[1 a 2 días]]*1.19</f>
        <v>0</v>
      </c>
      <c r="H200" s="220">
        <f>Tabla3[[#This Row],[3 a 6 días]]*1.19</f>
        <v>0</v>
      </c>
      <c r="I200" s="220">
        <f>Tabla3[[#This Row],[7 día en adelante]]*1.19</f>
        <v>0</v>
      </c>
    </row>
    <row r="201" spans="1:9" x14ac:dyDescent="0.25">
      <c r="A201" s="174" t="s">
        <v>452</v>
      </c>
      <c r="B201" s="78">
        <v>3050103</v>
      </c>
      <c r="C201" s="168" t="s">
        <v>478</v>
      </c>
      <c r="D201" s="166">
        <v>96639</v>
      </c>
      <c r="E201" s="166">
        <v>96639</v>
      </c>
      <c r="F201" s="166">
        <v>96639</v>
      </c>
      <c r="G201" s="220">
        <f>Tabla3[[#This Row],[1 a 2 días]]*1.19</f>
        <v>115000.40999999999</v>
      </c>
      <c r="H201" s="220">
        <f>Tabla3[[#This Row],[3 a 6 días]]*1.19</f>
        <v>115000.40999999999</v>
      </c>
      <c r="I201" s="220">
        <f>Tabla3[[#This Row],[7 día en adelante]]*1.19</f>
        <v>115000.40999999999</v>
      </c>
    </row>
    <row r="202" spans="1:9" x14ac:dyDescent="0.25">
      <c r="A202" s="174" t="s">
        <v>452</v>
      </c>
      <c r="B202" s="78">
        <v>3050103</v>
      </c>
      <c r="C202" s="168" t="s">
        <v>479</v>
      </c>
      <c r="D202" s="166">
        <v>0</v>
      </c>
      <c r="E202" s="166">
        <v>0</v>
      </c>
      <c r="F202" s="166">
        <v>0</v>
      </c>
      <c r="G202" s="220">
        <f>Tabla3[[#This Row],[1 a 2 días]]*1.19</f>
        <v>0</v>
      </c>
      <c r="H202" s="220">
        <f>Tabla3[[#This Row],[3 a 6 días]]*1.19</f>
        <v>0</v>
      </c>
      <c r="I202" s="220">
        <f>Tabla3[[#This Row],[7 día en adelante]]*1.19</f>
        <v>0</v>
      </c>
    </row>
    <row r="203" spans="1:9" x14ac:dyDescent="0.25">
      <c r="A203" s="174" t="s">
        <v>452</v>
      </c>
      <c r="B203" s="78">
        <v>3050103</v>
      </c>
      <c r="C203" s="168" t="s">
        <v>480</v>
      </c>
      <c r="D203" s="166">
        <v>117647</v>
      </c>
      <c r="E203" s="166">
        <v>117647</v>
      </c>
      <c r="F203" s="166">
        <v>117647</v>
      </c>
      <c r="G203" s="220">
        <f>Tabla3[[#This Row],[1 a 2 días]]*1.19</f>
        <v>139999.93</v>
      </c>
      <c r="H203" s="220">
        <f>Tabla3[[#This Row],[3 a 6 días]]*1.19</f>
        <v>139999.93</v>
      </c>
      <c r="I203" s="220">
        <f>Tabla3[[#This Row],[7 día en adelante]]*1.19</f>
        <v>139999.93</v>
      </c>
    </row>
    <row r="204" spans="1:9" x14ac:dyDescent="0.25">
      <c r="A204" s="174" t="s">
        <v>452</v>
      </c>
      <c r="B204" s="78">
        <v>3050103</v>
      </c>
      <c r="C204" s="168" t="s">
        <v>472</v>
      </c>
      <c r="D204" s="166">
        <v>0</v>
      </c>
      <c r="E204" s="166">
        <v>0</v>
      </c>
      <c r="F204" s="166">
        <v>0</v>
      </c>
      <c r="G204" s="220">
        <f>Tabla3[[#This Row],[1 a 2 días]]*1.19</f>
        <v>0</v>
      </c>
      <c r="H204" s="220">
        <f>Tabla3[[#This Row],[3 a 6 días]]*1.19</f>
        <v>0</v>
      </c>
      <c r="I204" s="220">
        <f>Tabla3[[#This Row],[7 día en adelante]]*1.19</f>
        <v>0</v>
      </c>
    </row>
    <row r="205" spans="1:9" x14ac:dyDescent="0.25">
      <c r="A205" s="174" t="s">
        <v>452</v>
      </c>
      <c r="B205" s="78">
        <v>3050103</v>
      </c>
      <c r="C205" s="168" t="s">
        <v>481</v>
      </c>
      <c r="D205" s="166">
        <v>96639</v>
      </c>
      <c r="E205" s="166">
        <v>96639</v>
      </c>
      <c r="F205" s="166">
        <v>96639</v>
      </c>
      <c r="G205" s="220">
        <f>Tabla3[[#This Row],[1 a 2 días]]*1.19</f>
        <v>115000.40999999999</v>
      </c>
      <c r="H205" s="220">
        <f>Tabla3[[#This Row],[3 a 6 días]]*1.19</f>
        <v>115000.40999999999</v>
      </c>
      <c r="I205" s="220">
        <f>Tabla3[[#This Row],[7 día en adelante]]*1.19</f>
        <v>115000.40999999999</v>
      </c>
    </row>
    <row r="206" spans="1:9" x14ac:dyDescent="0.25">
      <c r="A206" s="174" t="s">
        <v>452</v>
      </c>
      <c r="B206" s="78">
        <v>3050103</v>
      </c>
      <c r="C206" s="168" t="s">
        <v>482</v>
      </c>
      <c r="D206" s="166">
        <v>0</v>
      </c>
      <c r="E206" s="166">
        <v>0</v>
      </c>
      <c r="F206" s="166">
        <v>0</v>
      </c>
      <c r="G206" s="220">
        <f>Tabla3[[#This Row],[1 a 2 días]]*1.19</f>
        <v>0</v>
      </c>
      <c r="H206" s="220">
        <f>Tabla3[[#This Row],[3 a 6 días]]*1.19</f>
        <v>0</v>
      </c>
      <c r="I206" s="220">
        <f>Tabla3[[#This Row],[7 día en adelante]]*1.19</f>
        <v>0</v>
      </c>
    </row>
    <row r="207" spans="1:9" x14ac:dyDescent="0.25">
      <c r="A207" s="174" t="s">
        <v>452</v>
      </c>
      <c r="B207" s="78">
        <v>3050103</v>
      </c>
      <c r="C207" s="168" t="s">
        <v>483</v>
      </c>
      <c r="D207" s="166">
        <v>82353</v>
      </c>
      <c r="E207" s="166">
        <v>82353</v>
      </c>
      <c r="F207" s="166">
        <v>82353</v>
      </c>
      <c r="G207" s="220">
        <f>Tabla3[[#This Row],[1 a 2 días]]*1.19</f>
        <v>98000.069999999992</v>
      </c>
      <c r="H207" s="220">
        <f>Tabla3[[#This Row],[3 a 6 días]]*1.19</f>
        <v>98000.069999999992</v>
      </c>
      <c r="I207" s="220">
        <f>Tabla3[[#This Row],[7 día en adelante]]*1.19</f>
        <v>98000.069999999992</v>
      </c>
    </row>
    <row r="208" spans="1:9" x14ac:dyDescent="0.25">
      <c r="A208" s="174" t="s">
        <v>452</v>
      </c>
      <c r="B208" s="78">
        <v>3050103</v>
      </c>
      <c r="C208" s="168" t="s">
        <v>484</v>
      </c>
      <c r="D208" s="166">
        <v>0</v>
      </c>
      <c r="E208" s="166">
        <v>0</v>
      </c>
      <c r="F208" s="166">
        <v>0</v>
      </c>
      <c r="G208" s="220">
        <f>Tabla3[[#This Row],[1 a 2 días]]*1.19</f>
        <v>0</v>
      </c>
      <c r="H208" s="220">
        <f>Tabla3[[#This Row],[3 a 6 días]]*1.19</f>
        <v>0</v>
      </c>
      <c r="I208" s="220">
        <f>Tabla3[[#This Row],[7 día en adelante]]*1.19</f>
        <v>0</v>
      </c>
    </row>
    <row r="209" spans="1:9" x14ac:dyDescent="0.25">
      <c r="A209" s="174" t="s">
        <v>452</v>
      </c>
      <c r="B209" s="78">
        <v>3050103</v>
      </c>
      <c r="C209" s="168" t="s">
        <v>485</v>
      </c>
      <c r="D209" s="166">
        <v>117647</v>
      </c>
      <c r="E209" s="166">
        <v>117647</v>
      </c>
      <c r="F209" s="166">
        <v>117647</v>
      </c>
      <c r="G209" s="220">
        <f>Tabla3[[#This Row],[1 a 2 días]]*1.19</f>
        <v>139999.93</v>
      </c>
      <c r="H209" s="220">
        <f>Tabla3[[#This Row],[3 a 6 días]]*1.19</f>
        <v>139999.93</v>
      </c>
      <c r="I209" s="220">
        <f>Tabla3[[#This Row],[7 día en adelante]]*1.19</f>
        <v>139999.93</v>
      </c>
    </row>
    <row r="210" spans="1:9" x14ac:dyDescent="0.25">
      <c r="A210" s="174" t="s">
        <v>452</v>
      </c>
      <c r="B210" s="78">
        <v>3050103</v>
      </c>
      <c r="C210" s="168" t="s">
        <v>486</v>
      </c>
      <c r="D210" s="166">
        <v>117647</v>
      </c>
      <c r="E210" s="166">
        <v>117647</v>
      </c>
      <c r="F210" s="166">
        <v>117647</v>
      </c>
      <c r="G210" s="220">
        <f>Tabla3[[#This Row],[1 a 2 días]]*1.19</f>
        <v>139999.93</v>
      </c>
      <c r="H210" s="220">
        <f>Tabla3[[#This Row],[3 a 6 días]]*1.19</f>
        <v>139999.93</v>
      </c>
      <c r="I210" s="220">
        <f>Tabla3[[#This Row],[7 día en adelante]]*1.19</f>
        <v>139999.93</v>
      </c>
    </row>
    <row r="211" spans="1:9" x14ac:dyDescent="0.25">
      <c r="A211" s="174" t="s">
        <v>452</v>
      </c>
      <c r="B211" s="78">
        <v>3050103</v>
      </c>
      <c r="C211" s="168" t="s">
        <v>487</v>
      </c>
      <c r="D211" s="166">
        <v>117647</v>
      </c>
      <c r="E211" s="166">
        <v>117647</v>
      </c>
      <c r="F211" s="166">
        <v>117647</v>
      </c>
      <c r="G211" s="220">
        <f>Tabla3[[#This Row],[1 a 2 días]]*1.19</f>
        <v>139999.93</v>
      </c>
      <c r="H211" s="220">
        <f>Tabla3[[#This Row],[3 a 6 días]]*1.19</f>
        <v>139999.93</v>
      </c>
      <c r="I211" s="220">
        <f>Tabla3[[#This Row],[7 día en adelante]]*1.19</f>
        <v>139999.93</v>
      </c>
    </row>
    <row r="212" spans="1:9" x14ac:dyDescent="0.25">
      <c r="A212" s="174" t="s">
        <v>452</v>
      </c>
      <c r="B212" s="78">
        <v>3050103</v>
      </c>
      <c r="C212" s="168" t="s">
        <v>488</v>
      </c>
      <c r="D212" s="166">
        <v>126050</v>
      </c>
      <c r="E212" s="166">
        <v>126050</v>
      </c>
      <c r="F212" s="166">
        <v>126050</v>
      </c>
      <c r="G212" s="220">
        <f>Tabla3[[#This Row],[1 a 2 días]]*1.19</f>
        <v>149999.5</v>
      </c>
      <c r="H212" s="220">
        <f>Tabla3[[#This Row],[3 a 6 días]]*1.19</f>
        <v>149999.5</v>
      </c>
      <c r="I212" s="220">
        <f>Tabla3[[#This Row],[7 día en adelante]]*1.19</f>
        <v>149999.5</v>
      </c>
    </row>
    <row r="213" spans="1:9" x14ac:dyDescent="0.25">
      <c r="A213" s="174" t="s">
        <v>452</v>
      </c>
      <c r="B213" s="78">
        <v>3050103</v>
      </c>
      <c r="C213" s="168" t="s">
        <v>489</v>
      </c>
      <c r="D213" s="166">
        <v>96639</v>
      </c>
      <c r="E213" s="166">
        <v>96639</v>
      </c>
      <c r="F213" s="166">
        <v>96639</v>
      </c>
      <c r="G213" s="220">
        <f>Tabla3[[#This Row],[1 a 2 días]]*1.19</f>
        <v>115000.40999999999</v>
      </c>
      <c r="H213" s="220">
        <f>Tabla3[[#This Row],[3 a 6 días]]*1.19</f>
        <v>115000.40999999999</v>
      </c>
      <c r="I213" s="220">
        <f>Tabla3[[#This Row],[7 día en adelante]]*1.19</f>
        <v>115000.40999999999</v>
      </c>
    </row>
    <row r="214" spans="1:9" x14ac:dyDescent="0.25">
      <c r="A214" s="174" t="s">
        <v>452</v>
      </c>
      <c r="B214" s="78">
        <v>3050103</v>
      </c>
      <c r="C214" s="168" t="s">
        <v>490</v>
      </c>
      <c r="D214" s="166">
        <v>82353</v>
      </c>
      <c r="E214" s="166">
        <v>82353</v>
      </c>
      <c r="F214" s="166">
        <v>82353</v>
      </c>
      <c r="G214" s="220">
        <f>Tabla3[[#This Row],[1 a 2 días]]*1.19</f>
        <v>98000.069999999992</v>
      </c>
      <c r="H214" s="220">
        <f>Tabla3[[#This Row],[3 a 6 días]]*1.19</f>
        <v>98000.069999999992</v>
      </c>
      <c r="I214" s="220">
        <f>Tabla3[[#This Row],[7 día en adelante]]*1.19</f>
        <v>98000.069999999992</v>
      </c>
    </row>
    <row r="215" spans="1:9" x14ac:dyDescent="0.25">
      <c r="A215" s="174" t="s">
        <v>452</v>
      </c>
      <c r="B215" s="78">
        <v>3050103</v>
      </c>
      <c r="C215" s="168" t="s">
        <v>491</v>
      </c>
      <c r="D215" s="166">
        <v>82353</v>
      </c>
      <c r="E215" s="166">
        <v>82353</v>
      </c>
      <c r="F215" s="166">
        <v>82353</v>
      </c>
      <c r="G215" s="220">
        <f>Tabla3[[#This Row],[1 a 2 días]]*1.19</f>
        <v>98000.069999999992</v>
      </c>
      <c r="H215" s="220">
        <f>Tabla3[[#This Row],[3 a 6 días]]*1.19</f>
        <v>98000.069999999992</v>
      </c>
      <c r="I215" s="220">
        <f>Tabla3[[#This Row],[7 día en adelante]]*1.19</f>
        <v>98000.069999999992</v>
      </c>
    </row>
    <row r="216" spans="1:9" x14ac:dyDescent="0.25">
      <c r="A216" s="174" t="s">
        <v>452</v>
      </c>
      <c r="B216" s="78">
        <v>3050103</v>
      </c>
      <c r="C216" s="168" t="s">
        <v>492</v>
      </c>
      <c r="D216" s="166">
        <v>82353</v>
      </c>
      <c r="E216" s="166">
        <v>82353</v>
      </c>
      <c r="F216" s="166">
        <v>82353</v>
      </c>
      <c r="G216" s="220">
        <f>Tabla3[[#This Row],[1 a 2 días]]*1.19</f>
        <v>98000.069999999992</v>
      </c>
      <c r="H216" s="220">
        <f>Tabla3[[#This Row],[3 a 6 días]]*1.19</f>
        <v>98000.069999999992</v>
      </c>
      <c r="I216" s="220">
        <f>Tabla3[[#This Row],[7 día en adelante]]*1.19</f>
        <v>98000.069999999992</v>
      </c>
    </row>
    <row r="217" spans="1:9" x14ac:dyDescent="0.25">
      <c r="A217" s="174" t="s">
        <v>452</v>
      </c>
      <c r="B217" s="78">
        <v>3050103</v>
      </c>
      <c r="C217" s="168" t="s">
        <v>493</v>
      </c>
      <c r="D217" s="166">
        <v>96639</v>
      </c>
      <c r="E217" s="166">
        <v>96639</v>
      </c>
      <c r="F217" s="166">
        <v>96639</v>
      </c>
      <c r="G217" s="220">
        <f>Tabla3[[#This Row],[1 a 2 días]]*1.19</f>
        <v>115000.40999999999</v>
      </c>
      <c r="H217" s="220">
        <f>Tabla3[[#This Row],[3 a 6 días]]*1.19</f>
        <v>115000.40999999999</v>
      </c>
      <c r="I217" s="220">
        <f>Tabla3[[#This Row],[7 día en adelante]]*1.19</f>
        <v>115000.40999999999</v>
      </c>
    </row>
    <row r="218" spans="1:9" x14ac:dyDescent="0.25">
      <c r="A218" s="174" t="s">
        <v>452</v>
      </c>
      <c r="B218" s="78">
        <v>3050103</v>
      </c>
      <c r="C218" s="168" t="s">
        <v>494</v>
      </c>
      <c r="D218" s="166">
        <v>0</v>
      </c>
      <c r="E218" s="166">
        <v>0</v>
      </c>
      <c r="F218" s="166">
        <v>0</v>
      </c>
      <c r="G218" s="220">
        <f>Tabla3[[#This Row],[1 a 2 días]]*1.19</f>
        <v>0</v>
      </c>
      <c r="H218" s="220">
        <f>Tabla3[[#This Row],[3 a 6 días]]*1.19</f>
        <v>0</v>
      </c>
      <c r="I218" s="220">
        <f>Tabla3[[#This Row],[7 día en adelante]]*1.19</f>
        <v>0</v>
      </c>
    </row>
    <row r="219" spans="1:9" x14ac:dyDescent="0.25">
      <c r="A219" s="174" t="s">
        <v>452</v>
      </c>
      <c r="B219" s="78">
        <v>3050103</v>
      </c>
      <c r="C219" s="168" t="s">
        <v>495</v>
      </c>
      <c r="D219" s="166">
        <v>82353</v>
      </c>
      <c r="E219" s="166">
        <v>82353</v>
      </c>
      <c r="F219" s="166">
        <v>82353</v>
      </c>
      <c r="G219" s="220">
        <f>Tabla3[[#This Row],[1 a 2 días]]*1.19</f>
        <v>98000.069999999992</v>
      </c>
      <c r="H219" s="220">
        <f>Tabla3[[#This Row],[3 a 6 días]]*1.19</f>
        <v>98000.069999999992</v>
      </c>
      <c r="I219" s="220">
        <f>Tabla3[[#This Row],[7 día en adelante]]*1.19</f>
        <v>98000.069999999992</v>
      </c>
    </row>
    <row r="220" spans="1:9" x14ac:dyDescent="0.25">
      <c r="A220" s="174" t="s">
        <v>452</v>
      </c>
      <c r="B220" s="78">
        <v>3050103</v>
      </c>
      <c r="C220" s="168" t="s">
        <v>496</v>
      </c>
      <c r="D220" s="166">
        <v>0</v>
      </c>
      <c r="E220" s="166">
        <v>0</v>
      </c>
      <c r="F220" s="166">
        <v>0</v>
      </c>
      <c r="G220" s="220">
        <f>Tabla3[[#This Row],[1 a 2 días]]*1.19</f>
        <v>0</v>
      </c>
      <c r="H220" s="220">
        <f>Tabla3[[#This Row],[3 a 6 días]]*1.19</f>
        <v>0</v>
      </c>
      <c r="I220" s="220">
        <f>Tabla3[[#This Row],[7 día en adelante]]*1.19</f>
        <v>0</v>
      </c>
    </row>
    <row r="221" spans="1:9" x14ac:dyDescent="0.25">
      <c r="A221" s="174" t="s">
        <v>453</v>
      </c>
      <c r="B221" s="78">
        <v>3040107</v>
      </c>
      <c r="C221" s="168" t="s">
        <v>371</v>
      </c>
      <c r="D221" s="166">
        <v>0</v>
      </c>
      <c r="E221" s="166">
        <v>0</v>
      </c>
      <c r="F221" s="166">
        <v>0</v>
      </c>
      <c r="G221" s="185">
        <f>Tabla3[[#This Row],[1 a 2 días]]*1.19</f>
        <v>0</v>
      </c>
      <c r="H221" s="185">
        <f>Tabla3[[#This Row],[3 a 6 días]]*1.19</f>
        <v>0</v>
      </c>
      <c r="I221" s="185">
        <f>Tabla3[[#This Row],[7 día en adelante]]*1.19</f>
        <v>0</v>
      </c>
    </row>
    <row r="222" spans="1:9" x14ac:dyDescent="0.25">
      <c r="A222" s="174" t="s">
        <v>453</v>
      </c>
      <c r="B222" s="181">
        <v>3040108</v>
      </c>
      <c r="C222" s="169" t="s">
        <v>372</v>
      </c>
      <c r="D222" s="170">
        <v>0</v>
      </c>
      <c r="E222" s="166">
        <v>0</v>
      </c>
      <c r="F222" s="166">
        <v>0</v>
      </c>
      <c r="G222" s="185">
        <f>Tabla3[[#This Row],[1 a 2 días]]*1.19</f>
        <v>0</v>
      </c>
      <c r="H222" s="185">
        <f>Tabla3[[#This Row],[3 a 6 días]]*1.19</f>
        <v>0</v>
      </c>
      <c r="I222" s="185">
        <f>Tabla3[[#This Row],[7 día en adelante]]*1.19</f>
        <v>0</v>
      </c>
    </row>
  </sheetData>
  <phoneticPr fontId="118" type="noConversion"/>
  <conditionalFormatting sqref="B160:B161 B2:C17 B19:C159 B162:C176">
    <cfRule type="duplicateValues" dxfId="1" priority="65"/>
  </conditionalFormatting>
  <conditionalFormatting sqref="B18:C18">
    <cfRule type="duplicateValues" dxfId="0" priority="1"/>
  </conditionalFormatting>
  <pageMargins left="0.7" right="0.7" top="0.75" bottom="0.75" header="0.3" footer="0.3"/>
  <headerFooter>
    <oddFooter xml:space="preserve">&amp;C_x000D_&amp;1#&amp;"Calibri"&amp;9&amp;K000000 Información Pública </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732DF-67F7-4840-B0D0-997B65484F21}">
  <sheetPr codeName="Hoja4">
    <tabColor rgb="FFFF0000"/>
  </sheetPr>
  <dimension ref="A1:T220"/>
  <sheetViews>
    <sheetView showGridLines="0" workbookViewId="0">
      <pane xSplit="2" ySplit="1" topLeftCell="N128" activePane="bottomRight" state="frozen"/>
      <selection pane="topRight" activeCell="C1" sqref="C1"/>
      <selection pane="bottomLeft" activeCell="A2" sqref="A2"/>
      <selection pane="bottomRight" activeCell="B140" sqref="B140"/>
    </sheetView>
  </sheetViews>
  <sheetFormatPr baseColWidth="10" defaultColWidth="9.140625" defaultRowHeight="15" x14ac:dyDescent="0.25"/>
  <cols>
    <col min="1" max="1" width="27.28515625" style="188" customWidth="1"/>
    <col min="2" max="2" width="58.85546875" style="74" customWidth="1"/>
    <col min="3" max="3" width="14.5703125" style="42" bestFit="1" customWidth="1"/>
    <col min="4" max="4" width="15.85546875" style="42" customWidth="1"/>
    <col min="5" max="20" width="15" style="42" customWidth="1"/>
  </cols>
  <sheetData>
    <row r="1" spans="1:20" s="43" customFormat="1" x14ac:dyDescent="0.25">
      <c r="A1" s="186" t="s">
        <v>411</v>
      </c>
      <c r="B1" s="71" t="s">
        <v>169</v>
      </c>
      <c r="C1" s="72">
        <v>1</v>
      </c>
      <c r="D1" s="72">
        <v>2</v>
      </c>
      <c r="E1" s="72">
        <v>3</v>
      </c>
      <c r="F1" s="72">
        <v>4</v>
      </c>
      <c r="G1" s="72">
        <v>5</v>
      </c>
      <c r="H1" s="72">
        <v>6</v>
      </c>
      <c r="I1" s="72">
        <v>7</v>
      </c>
      <c r="J1" s="72">
        <v>8</v>
      </c>
      <c r="K1" s="72">
        <v>9</v>
      </c>
      <c r="L1" s="72">
        <v>10</v>
      </c>
      <c r="M1" s="72">
        <v>11</v>
      </c>
      <c r="N1" s="72">
        <v>12</v>
      </c>
      <c r="O1" s="72">
        <v>13</v>
      </c>
      <c r="P1" s="72">
        <v>14</v>
      </c>
      <c r="Q1" s="72">
        <v>15</v>
      </c>
      <c r="R1" s="72">
        <v>16</v>
      </c>
      <c r="S1" s="72">
        <v>17</v>
      </c>
      <c r="T1" s="72">
        <v>18</v>
      </c>
    </row>
    <row r="2" spans="1:20" s="44" customFormat="1" ht="30" x14ac:dyDescent="0.25">
      <c r="A2" s="187" t="str">
        <f>'TARIFA SIN IVA MODIFICABLE '!A2</f>
        <v>ELECTRICIDAD</v>
      </c>
      <c r="B2" s="79" t="str">
        <f>IFERROR(CONCATENATE('TARIFA SIN IVA MODIFICABLE '!B2," ",'TARIFA SIN IVA MODIFICABLE '!C2),"")</f>
        <v>3070101 Instalación Monofásica (Toma corriente doble, consumo hasta 2KW/110V)</v>
      </c>
      <c r="C2" s="73">
        <f>'TARIFA SIN IVA MODIFICABLE '!D2</f>
        <v>212500</v>
      </c>
      <c r="D2" s="73">
        <f>C2</f>
        <v>212500</v>
      </c>
      <c r="E2" s="73">
        <f>'TARIFA SIN IVA MODIFICABLE '!E2</f>
        <v>425300</v>
      </c>
      <c r="F2" s="73">
        <f>$E2</f>
        <v>425300</v>
      </c>
      <c r="G2" s="73">
        <f>$E2</f>
        <v>425300</v>
      </c>
      <c r="H2" s="73">
        <f>$E2</f>
        <v>425300</v>
      </c>
      <c r="I2" s="73">
        <f>'TARIFA SIN IVA MODIFICABLE '!F2</f>
        <v>548800</v>
      </c>
      <c r="J2" s="73">
        <f>$I2</f>
        <v>548800</v>
      </c>
      <c r="K2" s="73">
        <f t="shared" ref="K2:T18" si="0">$I2</f>
        <v>548800</v>
      </c>
      <c r="L2" s="73">
        <f>$I2</f>
        <v>548800</v>
      </c>
      <c r="M2" s="73">
        <f t="shared" si="0"/>
        <v>548800</v>
      </c>
      <c r="N2" s="73">
        <f t="shared" si="0"/>
        <v>548800</v>
      </c>
      <c r="O2" s="73">
        <f t="shared" si="0"/>
        <v>548800</v>
      </c>
      <c r="P2" s="73">
        <f t="shared" si="0"/>
        <v>548800</v>
      </c>
      <c r="Q2" s="73">
        <f t="shared" si="0"/>
        <v>548800</v>
      </c>
      <c r="R2" s="73">
        <f t="shared" si="0"/>
        <v>548800</v>
      </c>
      <c r="S2" s="73">
        <f t="shared" si="0"/>
        <v>548800</v>
      </c>
      <c r="T2" s="73">
        <f t="shared" si="0"/>
        <v>548800</v>
      </c>
    </row>
    <row r="3" spans="1:20" s="44" customFormat="1" ht="30" x14ac:dyDescent="0.25">
      <c r="A3" s="187" t="str">
        <f>'TARIFA SIN IVA MODIFICABLE '!A3</f>
        <v>ELECTRICIDAD</v>
      </c>
      <c r="B3" s="79" t="str">
        <f>IFERROR(CONCATENATE('TARIFA SIN IVA MODIFICABLE '!B3," ",'TARIFA SIN IVA MODIFICABLE '!C3),"")</f>
        <v>3070108 Acometida Monofásica (Regleta plástica, consumo hasta 3KW/110V)</v>
      </c>
      <c r="C3" s="73">
        <f>'TARIFA SIN IVA MODIFICABLE '!D3</f>
        <v>259700</v>
      </c>
      <c r="D3" s="73">
        <f t="shared" ref="D3:D45" si="1">C3</f>
        <v>259700</v>
      </c>
      <c r="E3" s="73">
        <f>'TARIFA SIN IVA MODIFICABLE '!E3</f>
        <v>521800</v>
      </c>
      <c r="F3" s="73">
        <f t="shared" ref="F3:H43" si="2">$E3</f>
        <v>521800</v>
      </c>
      <c r="G3" s="73">
        <f t="shared" si="2"/>
        <v>521800</v>
      </c>
      <c r="H3" s="73">
        <f t="shared" si="2"/>
        <v>521800</v>
      </c>
      <c r="I3" s="73">
        <f>'TARIFA SIN IVA MODIFICABLE '!F3</f>
        <v>812200</v>
      </c>
      <c r="J3" s="73">
        <f t="shared" ref="J3:M43" si="3">$I3</f>
        <v>812200</v>
      </c>
      <c r="K3" s="73">
        <f t="shared" si="0"/>
        <v>812200</v>
      </c>
      <c r="L3" s="73">
        <f t="shared" si="0"/>
        <v>812200</v>
      </c>
      <c r="M3" s="73">
        <f t="shared" si="0"/>
        <v>812200</v>
      </c>
      <c r="N3" s="73">
        <f t="shared" si="0"/>
        <v>812200</v>
      </c>
      <c r="O3" s="73">
        <f t="shared" si="0"/>
        <v>812200</v>
      </c>
      <c r="P3" s="73">
        <f t="shared" si="0"/>
        <v>812200</v>
      </c>
      <c r="Q3" s="73">
        <f t="shared" si="0"/>
        <v>812200</v>
      </c>
      <c r="R3" s="73">
        <f t="shared" si="0"/>
        <v>812200</v>
      </c>
      <c r="S3" s="73">
        <f t="shared" si="0"/>
        <v>812200</v>
      </c>
      <c r="T3" s="73">
        <f t="shared" ref="T3:T43" si="4">$I3</f>
        <v>812200</v>
      </c>
    </row>
    <row r="4" spans="1:20" s="44" customFormat="1" ht="30" x14ac:dyDescent="0.25">
      <c r="A4" s="187" t="str">
        <f>'TARIFA SIN IVA MODIFICABLE '!A4</f>
        <v>ELECTRICIDAD</v>
      </c>
      <c r="B4" s="79" t="str">
        <f>IFERROR(CONCATENATE('TARIFA SIN IVA MODIFICABLE '!B4," ",'TARIFA SIN IVA MODIFICABLE '!C4),"")</f>
        <v>3070102 Instalación Trifásica (Regleta plástica, consumo hasta 4KW/208V)</v>
      </c>
      <c r="C4" s="73">
        <f>'TARIFA SIN IVA MODIFICABLE '!D4</f>
        <v>312800</v>
      </c>
      <c r="D4" s="73">
        <f t="shared" si="1"/>
        <v>312800</v>
      </c>
      <c r="E4" s="73">
        <f>'TARIFA SIN IVA MODIFICABLE '!E4</f>
        <v>625500</v>
      </c>
      <c r="F4" s="73">
        <f t="shared" si="2"/>
        <v>625500</v>
      </c>
      <c r="G4" s="73">
        <f t="shared" si="2"/>
        <v>625500</v>
      </c>
      <c r="H4" s="73">
        <f t="shared" si="2"/>
        <v>625500</v>
      </c>
      <c r="I4" s="73">
        <f>'TARIFA SIN IVA MODIFICABLE '!F4</f>
        <v>1082900</v>
      </c>
      <c r="J4" s="73">
        <f t="shared" si="3"/>
        <v>1082900</v>
      </c>
      <c r="K4" s="73">
        <f t="shared" si="0"/>
        <v>1082900</v>
      </c>
      <c r="L4" s="73">
        <f t="shared" si="0"/>
        <v>1082900</v>
      </c>
      <c r="M4" s="73">
        <f t="shared" si="0"/>
        <v>1082900</v>
      </c>
      <c r="N4" s="73">
        <f t="shared" si="0"/>
        <v>1082900</v>
      </c>
      <c r="O4" s="73">
        <f t="shared" si="0"/>
        <v>1082900</v>
      </c>
      <c r="P4" s="73">
        <f t="shared" si="0"/>
        <v>1082900</v>
      </c>
      <c r="Q4" s="73">
        <f t="shared" si="0"/>
        <v>1082900</v>
      </c>
      <c r="R4" s="73">
        <f t="shared" si="0"/>
        <v>1082900</v>
      </c>
      <c r="S4" s="73">
        <f t="shared" si="0"/>
        <v>1082900</v>
      </c>
      <c r="T4" s="73">
        <f t="shared" si="4"/>
        <v>1082900</v>
      </c>
    </row>
    <row r="5" spans="1:20" s="44" customFormat="1" ht="30" x14ac:dyDescent="0.25">
      <c r="A5" s="187" t="str">
        <f>'TARIFA SIN IVA MODIFICABLE '!A5</f>
        <v>ELECTRICIDAD</v>
      </c>
      <c r="B5" s="79" t="str">
        <f>IFERROR(CONCATENATE('TARIFA SIN IVA MODIFICABLE '!B5," ",'TARIFA SIN IVA MODIFICABLE '!C5),"")</f>
        <v>3070103 Acometida para kilovatio adicional Trifásico desde 5KW hasta 10KW</v>
      </c>
      <c r="C5" s="73">
        <f>'TARIFA SIN IVA MODIFICABLE '!D5</f>
        <v>614400</v>
      </c>
      <c r="D5" s="73">
        <f t="shared" si="1"/>
        <v>614400</v>
      </c>
      <c r="E5" s="73">
        <f>'TARIFA SIN IVA MODIFICABLE '!E5</f>
        <v>921500</v>
      </c>
      <c r="F5" s="73">
        <f t="shared" si="2"/>
        <v>921500</v>
      </c>
      <c r="G5" s="73">
        <f t="shared" si="2"/>
        <v>921500</v>
      </c>
      <c r="H5" s="73">
        <f t="shared" si="2"/>
        <v>921500</v>
      </c>
      <c r="I5" s="73">
        <f>'TARIFA SIN IVA MODIFICABLE '!F5</f>
        <v>1526800</v>
      </c>
      <c r="J5" s="73">
        <f t="shared" si="3"/>
        <v>1526800</v>
      </c>
      <c r="K5" s="73">
        <f t="shared" si="0"/>
        <v>1526800</v>
      </c>
      <c r="L5" s="73">
        <f t="shared" si="0"/>
        <v>1526800</v>
      </c>
      <c r="M5" s="73">
        <f t="shared" si="0"/>
        <v>1526800</v>
      </c>
      <c r="N5" s="73">
        <f t="shared" si="0"/>
        <v>1526800</v>
      </c>
      <c r="O5" s="73">
        <f t="shared" si="0"/>
        <v>1526800</v>
      </c>
      <c r="P5" s="73">
        <f t="shared" si="0"/>
        <v>1526800</v>
      </c>
      <c r="Q5" s="73">
        <f t="shared" si="0"/>
        <v>1526800</v>
      </c>
      <c r="R5" s="73">
        <f t="shared" si="0"/>
        <v>1526800</v>
      </c>
      <c r="S5" s="73">
        <f t="shared" si="0"/>
        <v>1526800</v>
      </c>
      <c r="T5" s="73">
        <f t="shared" si="4"/>
        <v>1526800</v>
      </c>
    </row>
    <row r="6" spans="1:20" s="44" customFormat="1" ht="30" x14ac:dyDescent="0.25">
      <c r="A6" s="187" t="str">
        <f>'TARIFA SIN IVA MODIFICABLE '!A6</f>
        <v>ELECTRICIDAD</v>
      </c>
      <c r="B6" s="79" t="str">
        <f>IFERROR(CONCATENATE('TARIFA SIN IVA MODIFICABLE '!B6," ",'TARIFA SIN IVA MODIFICABLE '!C6),"")</f>
        <v xml:space="preserve">3070104 Acometida para kilovatio adicional Trifásico desde 11KW hasta 17KW </v>
      </c>
      <c r="C6" s="73">
        <f>'TARIFA SIN IVA MODIFICABLE '!D6</f>
        <v>1157100</v>
      </c>
      <c r="D6" s="73">
        <f t="shared" si="1"/>
        <v>1157100</v>
      </c>
      <c r="E6" s="73">
        <f>'TARIFA SIN IVA MODIFICABLE '!E6</f>
        <v>1735700</v>
      </c>
      <c r="F6" s="73">
        <f t="shared" si="2"/>
        <v>1735700</v>
      </c>
      <c r="G6" s="73">
        <f t="shared" si="2"/>
        <v>1735700</v>
      </c>
      <c r="H6" s="73">
        <f t="shared" si="2"/>
        <v>1735700</v>
      </c>
      <c r="I6" s="73">
        <f>'TARIFA SIN IVA MODIFICABLE '!F6</f>
        <v>2500900</v>
      </c>
      <c r="J6" s="73">
        <f t="shared" si="3"/>
        <v>2500900</v>
      </c>
      <c r="K6" s="73">
        <f t="shared" si="0"/>
        <v>2500900</v>
      </c>
      <c r="L6" s="73">
        <f t="shared" si="0"/>
        <v>2500900</v>
      </c>
      <c r="M6" s="73">
        <f t="shared" si="0"/>
        <v>2500900</v>
      </c>
      <c r="N6" s="73">
        <f t="shared" si="0"/>
        <v>2500900</v>
      </c>
      <c r="O6" s="73">
        <f t="shared" si="0"/>
        <v>2500900</v>
      </c>
      <c r="P6" s="73">
        <f t="shared" si="0"/>
        <v>2500900</v>
      </c>
      <c r="Q6" s="73">
        <f t="shared" si="0"/>
        <v>2500900</v>
      </c>
      <c r="R6" s="73">
        <f t="shared" si="0"/>
        <v>2500900</v>
      </c>
      <c r="S6" s="73">
        <f t="shared" si="0"/>
        <v>2500900</v>
      </c>
      <c r="T6" s="73">
        <f t="shared" si="4"/>
        <v>2500900</v>
      </c>
    </row>
    <row r="7" spans="1:20" s="44" customFormat="1" ht="30" x14ac:dyDescent="0.25">
      <c r="A7" s="187" t="str">
        <f>'TARIFA SIN IVA MODIFICABLE '!A7</f>
        <v>ELECTRICIDAD</v>
      </c>
      <c r="B7" s="79" t="str">
        <f>IFERROR(CONCATENATE('TARIFA SIN IVA MODIFICABLE '!B7," ",'TARIFA SIN IVA MODIFICABLE '!C7),"")</f>
        <v xml:space="preserve">3071373 Acometida para kilovatio adicional Trifásico desde 18KW hasta 23KW </v>
      </c>
      <c r="C7" s="73">
        <f>'TARIFA SIN IVA MODIFICABLE '!D7</f>
        <v>1732000</v>
      </c>
      <c r="D7" s="73">
        <f t="shared" ref="D7" si="5">C7</f>
        <v>1732000</v>
      </c>
      <c r="E7" s="73">
        <f>'TARIFA SIN IVA MODIFICABLE '!E7</f>
        <v>2598100</v>
      </c>
      <c r="F7" s="73">
        <f t="shared" si="2"/>
        <v>2598100</v>
      </c>
      <c r="G7" s="73">
        <f t="shared" si="2"/>
        <v>2598100</v>
      </c>
      <c r="H7" s="73">
        <f t="shared" si="2"/>
        <v>2598100</v>
      </c>
      <c r="I7" s="73">
        <f>'TARIFA SIN IVA MODIFICABLE '!F7</f>
        <v>4088500</v>
      </c>
      <c r="J7" s="73">
        <f t="shared" si="3"/>
        <v>4088500</v>
      </c>
      <c r="K7" s="73">
        <f t="shared" si="0"/>
        <v>4088500</v>
      </c>
      <c r="L7" s="73">
        <f t="shared" si="0"/>
        <v>4088500</v>
      </c>
      <c r="M7" s="73">
        <f t="shared" si="0"/>
        <v>4088500</v>
      </c>
      <c r="N7" s="73">
        <f t="shared" si="0"/>
        <v>4088500</v>
      </c>
      <c r="O7" s="73">
        <f t="shared" si="0"/>
        <v>4088500</v>
      </c>
      <c r="P7" s="73">
        <f t="shared" si="0"/>
        <v>4088500</v>
      </c>
      <c r="Q7" s="73">
        <f t="shared" si="0"/>
        <v>4088500</v>
      </c>
      <c r="R7" s="73">
        <f t="shared" si="0"/>
        <v>4088500</v>
      </c>
      <c r="S7" s="73">
        <f t="shared" si="0"/>
        <v>4088500</v>
      </c>
      <c r="T7" s="73">
        <f t="shared" si="4"/>
        <v>4088500</v>
      </c>
    </row>
    <row r="8" spans="1:20" s="44" customFormat="1" ht="30" x14ac:dyDescent="0.25">
      <c r="A8" s="187" t="str">
        <f>'TARIFA SIN IVA MODIFICABLE '!A8</f>
        <v>ELECTRICIDAD</v>
      </c>
      <c r="B8" s="79" t="str">
        <f>IFERROR(CONCATENATE('TARIFA SIN IVA MODIFICABLE '!B8," ",'TARIFA SIN IVA MODIFICABLE '!C8),"")</f>
        <v xml:space="preserve">3070105 Acometida para kilovatio adicional Trifásico desde 24KW hasta 35KW </v>
      </c>
      <c r="C8" s="73">
        <f>'TARIFA SIN IVA MODIFICABLE '!D8</f>
        <v>2533300</v>
      </c>
      <c r="D8" s="73">
        <f t="shared" si="1"/>
        <v>2533300</v>
      </c>
      <c r="E8" s="73">
        <f>'TARIFA SIN IVA MODIFICABLE '!E8</f>
        <v>3799900</v>
      </c>
      <c r="F8" s="73">
        <f t="shared" si="2"/>
        <v>3799900</v>
      </c>
      <c r="G8" s="73">
        <f t="shared" si="2"/>
        <v>3799900</v>
      </c>
      <c r="H8" s="73">
        <f t="shared" si="2"/>
        <v>3799900</v>
      </c>
      <c r="I8" s="73">
        <f>'TARIFA SIN IVA MODIFICABLE '!F8</f>
        <v>7117600</v>
      </c>
      <c r="J8" s="73">
        <f t="shared" si="3"/>
        <v>7117600</v>
      </c>
      <c r="K8" s="73">
        <f t="shared" si="0"/>
        <v>7117600</v>
      </c>
      <c r="L8" s="73">
        <f t="shared" si="0"/>
        <v>7117600</v>
      </c>
      <c r="M8" s="73">
        <f t="shared" si="0"/>
        <v>7117600</v>
      </c>
      <c r="N8" s="73">
        <f t="shared" si="0"/>
        <v>7117600</v>
      </c>
      <c r="O8" s="73">
        <f t="shared" si="0"/>
        <v>7117600</v>
      </c>
      <c r="P8" s="73">
        <f t="shared" si="0"/>
        <v>7117600</v>
      </c>
      <c r="Q8" s="73">
        <f t="shared" si="0"/>
        <v>7117600</v>
      </c>
      <c r="R8" s="73">
        <f t="shared" si="0"/>
        <v>7117600</v>
      </c>
      <c r="S8" s="73">
        <f t="shared" si="0"/>
        <v>7117600</v>
      </c>
      <c r="T8" s="73">
        <f t="shared" si="4"/>
        <v>7117600</v>
      </c>
    </row>
    <row r="9" spans="1:20" s="44" customFormat="1" ht="30" x14ac:dyDescent="0.25">
      <c r="A9" s="187" t="str">
        <f>'TARIFA SIN IVA MODIFICABLE '!A9</f>
        <v>ELECTRICIDAD</v>
      </c>
      <c r="B9" s="79" t="str">
        <f>IFERROR(CONCATENATE('TARIFA SIN IVA MODIFICABLE '!B9," ",'TARIFA SIN IVA MODIFICABLE '!C9),"")</f>
        <v xml:space="preserve">3070106 Acometida para kilovatio adicional Trifásico desde 36KW hasta 45KW </v>
      </c>
      <c r="C9" s="73">
        <f>'TARIFA SIN IVA MODIFICABLE '!D9</f>
        <v>3546500</v>
      </c>
      <c r="D9" s="73">
        <f t="shared" si="1"/>
        <v>3546500</v>
      </c>
      <c r="E9" s="73">
        <f>'TARIFA SIN IVA MODIFICABLE '!E9</f>
        <v>5319800</v>
      </c>
      <c r="F9" s="73">
        <f t="shared" si="2"/>
        <v>5319800</v>
      </c>
      <c r="G9" s="73">
        <f t="shared" si="2"/>
        <v>5319800</v>
      </c>
      <c r="H9" s="73">
        <f t="shared" si="2"/>
        <v>5319800</v>
      </c>
      <c r="I9" s="73">
        <f>'TARIFA SIN IVA MODIFICABLE '!F9</f>
        <v>8128600</v>
      </c>
      <c r="J9" s="73">
        <f t="shared" si="3"/>
        <v>8128600</v>
      </c>
      <c r="K9" s="73">
        <f t="shared" si="0"/>
        <v>8128600</v>
      </c>
      <c r="L9" s="73">
        <f t="shared" si="0"/>
        <v>8128600</v>
      </c>
      <c r="M9" s="73">
        <f t="shared" si="0"/>
        <v>8128600</v>
      </c>
      <c r="N9" s="73">
        <f t="shared" si="0"/>
        <v>8128600</v>
      </c>
      <c r="O9" s="73">
        <f t="shared" si="0"/>
        <v>8128600</v>
      </c>
      <c r="P9" s="73">
        <f t="shared" si="0"/>
        <v>8128600</v>
      </c>
      <c r="Q9" s="73">
        <f t="shared" si="0"/>
        <v>8128600</v>
      </c>
      <c r="R9" s="73">
        <f t="shared" si="0"/>
        <v>8128600</v>
      </c>
      <c r="S9" s="73">
        <f t="shared" si="0"/>
        <v>8128600</v>
      </c>
      <c r="T9" s="73">
        <f t="shared" si="4"/>
        <v>8128600</v>
      </c>
    </row>
    <row r="10" spans="1:20" s="44" customFormat="1" ht="30" x14ac:dyDescent="0.25">
      <c r="A10" s="187" t="str">
        <f>'TARIFA SIN IVA MODIFICABLE '!A10</f>
        <v>ELECTRICIDAD</v>
      </c>
      <c r="B10" s="79" t="str">
        <f>IFERROR(CONCATENATE('TARIFA SIN IVA MODIFICABLE '!B10," ",'TARIFA SIN IVA MODIFICABLE '!C10),"")</f>
        <v xml:space="preserve">3070107 Acometida para kilovatio adicional Trifásico desde 46KW hasta 63KW </v>
      </c>
      <c r="C10" s="73">
        <f>'TARIFA SIN IVA MODIFICABLE '!D10</f>
        <v>4965100</v>
      </c>
      <c r="D10" s="73">
        <f t="shared" si="1"/>
        <v>4965100</v>
      </c>
      <c r="E10" s="73">
        <f>'TARIFA SIN IVA MODIFICABLE '!E10</f>
        <v>7447700</v>
      </c>
      <c r="F10" s="73">
        <f t="shared" si="2"/>
        <v>7447700</v>
      </c>
      <c r="G10" s="73">
        <f t="shared" si="2"/>
        <v>7447700</v>
      </c>
      <c r="H10" s="73">
        <f t="shared" si="2"/>
        <v>7447700</v>
      </c>
      <c r="I10" s="73">
        <f>'TARIFA SIN IVA MODIFICABLE '!F10</f>
        <v>11380000</v>
      </c>
      <c r="J10" s="73">
        <f t="shared" si="3"/>
        <v>11380000</v>
      </c>
      <c r="K10" s="73">
        <f t="shared" si="0"/>
        <v>11380000</v>
      </c>
      <c r="L10" s="73">
        <f t="shared" si="0"/>
        <v>11380000</v>
      </c>
      <c r="M10" s="73">
        <f t="shared" si="0"/>
        <v>11380000</v>
      </c>
      <c r="N10" s="73">
        <f t="shared" si="0"/>
        <v>11380000</v>
      </c>
      <c r="O10" s="73">
        <f t="shared" si="0"/>
        <v>11380000</v>
      </c>
      <c r="P10" s="73">
        <f t="shared" si="0"/>
        <v>11380000</v>
      </c>
      <c r="Q10" s="73">
        <f t="shared" si="0"/>
        <v>11380000</v>
      </c>
      <c r="R10" s="73">
        <f t="shared" si="0"/>
        <v>11380000</v>
      </c>
      <c r="S10" s="73">
        <f t="shared" si="0"/>
        <v>11380000</v>
      </c>
      <c r="T10" s="73">
        <f t="shared" si="4"/>
        <v>11380000</v>
      </c>
    </row>
    <row r="11" spans="1:20" s="44" customFormat="1" x14ac:dyDescent="0.25">
      <c r="A11" s="187" t="str">
        <f>'TARIFA SIN IVA MODIFICABLE '!A11</f>
        <v>ELECTRICIDAD</v>
      </c>
      <c r="B11" s="79" t="str">
        <f>IFERROR(CONCATENATE('TARIFA SIN IVA MODIFICABLE '!B11," ",'TARIFA SIN IVA MODIFICABLE '!C11),"")</f>
        <v>3070402 Brazo Spot Ajustable (150W/110V)</v>
      </c>
      <c r="C11" s="73">
        <f>'TARIFA SIN IVA MODIFICABLE '!D11</f>
        <v>78300</v>
      </c>
      <c r="D11" s="73">
        <f t="shared" si="1"/>
        <v>78300</v>
      </c>
      <c r="E11" s="73">
        <f>'TARIFA SIN IVA MODIFICABLE '!E11</f>
        <v>78300</v>
      </c>
      <c r="F11" s="73">
        <f t="shared" si="2"/>
        <v>78300</v>
      </c>
      <c r="G11" s="73">
        <f t="shared" si="2"/>
        <v>78300</v>
      </c>
      <c r="H11" s="73">
        <f t="shared" si="2"/>
        <v>78300</v>
      </c>
      <c r="I11" s="73">
        <f>'TARIFA SIN IVA MODIFICABLE '!F11</f>
        <v>78300</v>
      </c>
      <c r="J11" s="73">
        <f t="shared" si="3"/>
        <v>78300</v>
      </c>
      <c r="K11" s="73">
        <f t="shared" si="0"/>
        <v>78300</v>
      </c>
      <c r="L11" s="73">
        <f t="shared" si="0"/>
        <v>78300</v>
      </c>
      <c r="M11" s="73">
        <f t="shared" si="0"/>
        <v>78300</v>
      </c>
      <c r="N11" s="73">
        <f t="shared" si="0"/>
        <v>78300</v>
      </c>
      <c r="O11" s="73">
        <f t="shared" si="0"/>
        <v>78300</v>
      </c>
      <c r="P11" s="73">
        <f t="shared" si="0"/>
        <v>78300</v>
      </c>
      <c r="Q11" s="73">
        <f t="shared" si="0"/>
        <v>78300</v>
      </c>
      <c r="R11" s="73">
        <f t="shared" si="0"/>
        <v>78300</v>
      </c>
      <c r="S11" s="73">
        <f t="shared" si="0"/>
        <v>78300</v>
      </c>
      <c r="T11" s="73">
        <f t="shared" si="4"/>
        <v>78300</v>
      </c>
    </row>
    <row r="12" spans="1:20" s="44" customFormat="1" x14ac:dyDescent="0.25">
      <c r="A12" s="187" t="str">
        <f>'TARIFA SIN IVA MODIFICABLE '!A12</f>
        <v>ELECTRICIDAD</v>
      </c>
      <c r="B12" s="79" t="str">
        <f>IFERROR(CONCATENATE('TARIFA SIN IVA MODIFICABLE '!B12," ",'TARIFA SIN IVA MODIFICABLE '!C12),"")</f>
        <v>3070405 Reflector Led (50W- mltv)</v>
      </c>
      <c r="C12" s="73">
        <f>'TARIFA SIN IVA MODIFICABLE '!D12</f>
        <v>73300</v>
      </c>
      <c r="D12" s="73">
        <f t="shared" si="1"/>
        <v>73300</v>
      </c>
      <c r="E12" s="73">
        <f>'TARIFA SIN IVA MODIFICABLE '!E12</f>
        <v>73300</v>
      </c>
      <c r="F12" s="73">
        <f t="shared" si="2"/>
        <v>73300</v>
      </c>
      <c r="G12" s="73">
        <f t="shared" si="2"/>
        <v>73300</v>
      </c>
      <c r="H12" s="73">
        <f t="shared" si="2"/>
        <v>73300</v>
      </c>
      <c r="I12" s="73">
        <f>'TARIFA SIN IVA MODIFICABLE '!F12</f>
        <v>73300</v>
      </c>
      <c r="J12" s="73">
        <f t="shared" si="3"/>
        <v>73300</v>
      </c>
      <c r="K12" s="73">
        <f t="shared" si="0"/>
        <v>73300</v>
      </c>
      <c r="L12" s="73">
        <f t="shared" si="0"/>
        <v>73300</v>
      </c>
      <c r="M12" s="73">
        <f t="shared" si="0"/>
        <v>73300</v>
      </c>
      <c r="N12" s="73">
        <f t="shared" si="0"/>
        <v>73300</v>
      </c>
      <c r="O12" s="73">
        <f t="shared" si="0"/>
        <v>73300</v>
      </c>
      <c r="P12" s="73">
        <f t="shared" si="0"/>
        <v>73300</v>
      </c>
      <c r="Q12" s="73">
        <f t="shared" si="0"/>
        <v>73300</v>
      </c>
      <c r="R12" s="73">
        <f t="shared" si="0"/>
        <v>73300</v>
      </c>
      <c r="S12" s="73">
        <f t="shared" si="0"/>
        <v>73300</v>
      </c>
      <c r="T12" s="73">
        <f t="shared" si="4"/>
        <v>73300</v>
      </c>
    </row>
    <row r="13" spans="1:20" s="44" customFormat="1" ht="30" x14ac:dyDescent="0.25">
      <c r="A13" s="187" t="str">
        <f>'TARIFA SIN IVA MODIFICABLE '!A13</f>
        <v>ELECTRICIDAD</v>
      </c>
      <c r="B13" s="79" t="str">
        <f>IFERROR(CONCATENATE('TARIFA SIN IVA MODIFICABLE '!B13," ",'TARIFA SIN IVA MODIFICABLE '!C13),"")</f>
        <v>3070403 Extensión – tomacorriente doble con polo a tierra (1500W/110V) Máx. 6mts No incluye electricidad</v>
      </c>
      <c r="C13" s="73">
        <f>'TARIFA SIN IVA MODIFICABLE '!D13</f>
        <v>55000</v>
      </c>
      <c r="D13" s="73">
        <f t="shared" si="1"/>
        <v>55000</v>
      </c>
      <c r="E13" s="73">
        <f>'TARIFA SIN IVA MODIFICABLE '!E13</f>
        <v>55000</v>
      </c>
      <c r="F13" s="73">
        <f t="shared" si="2"/>
        <v>55000</v>
      </c>
      <c r="G13" s="73">
        <f t="shared" si="2"/>
        <v>55000</v>
      </c>
      <c r="H13" s="73">
        <f t="shared" si="2"/>
        <v>55000</v>
      </c>
      <c r="I13" s="73">
        <f>'TARIFA SIN IVA MODIFICABLE '!F13</f>
        <v>55000</v>
      </c>
      <c r="J13" s="73">
        <f t="shared" si="3"/>
        <v>55000</v>
      </c>
      <c r="K13" s="73">
        <f t="shared" si="0"/>
        <v>55000</v>
      </c>
      <c r="L13" s="73">
        <f t="shared" si="0"/>
        <v>55000</v>
      </c>
      <c r="M13" s="73">
        <f t="shared" si="0"/>
        <v>55000</v>
      </c>
      <c r="N13" s="73">
        <f t="shared" si="0"/>
        <v>55000</v>
      </c>
      <c r="O13" s="73">
        <f t="shared" si="0"/>
        <v>55000</v>
      </c>
      <c r="P13" s="73">
        <f t="shared" si="0"/>
        <v>55000</v>
      </c>
      <c r="Q13" s="73">
        <f t="shared" si="0"/>
        <v>55000</v>
      </c>
      <c r="R13" s="73">
        <f t="shared" si="0"/>
        <v>55000</v>
      </c>
      <c r="S13" s="73">
        <f t="shared" si="0"/>
        <v>55000</v>
      </c>
      <c r="T13" s="73">
        <f t="shared" si="4"/>
        <v>55000</v>
      </c>
    </row>
    <row r="14" spans="1:20" s="44" customFormat="1" x14ac:dyDescent="0.25">
      <c r="A14" s="187" t="str">
        <f>'TARIFA SIN IVA MODIFICABLE '!A14</f>
        <v>AGUA AIRE Y GAS</v>
      </c>
      <c r="B14" s="79" t="str">
        <f>IFERROR(CONCATENATE('TARIFA SIN IVA MODIFICABLE '!B14," ",'TARIFA SIN IVA MODIFICABLE '!C14),"")</f>
        <v>3071345 Lavaplatos autónomo</v>
      </c>
      <c r="C14" s="73">
        <f>'TARIFA SIN IVA MODIFICABLE '!D14</f>
        <v>186700</v>
      </c>
      <c r="D14" s="73">
        <f t="shared" si="1"/>
        <v>186700</v>
      </c>
      <c r="E14" s="73">
        <f>'TARIFA SIN IVA MODIFICABLE '!E14</f>
        <v>280000</v>
      </c>
      <c r="F14" s="73">
        <f t="shared" si="2"/>
        <v>280000</v>
      </c>
      <c r="G14" s="73">
        <f t="shared" si="2"/>
        <v>280000</v>
      </c>
      <c r="H14" s="73">
        <f t="shared" si="2"/>
        <v>280000</v>
      </c>
      <c r="I14" s="73">
        <f>'TARIFA SIN IVA MODIFICABLE '!F14</f>
        <v>290000</v>
      </c>
      <c r="J14" s="73">
        <f t="shared" si="3"/>
        <v>290000</v>
      </c>
      <c r="K14" s="73">
        <f t="shared" si="0"/>
        <v>290000</v>
      </c>
      <c r="L14" s="73">
        <f t="shared" si="0"/>
        <v>290000</v>
      </c>
      <c r="M14" s="73">
        <f t="shared" si="0"/>
        <v>290000</v>
      </c>
      <c r="N14" s="73">
        <f t="shared" si="0"/>
        <v>290000</v>
      </c>
      <c r="O14" s="73">
        <f t="shared" si="0"/>
        <v>290000</v>
      </c>
      <c r="P14" s="73">
        <f t="shared" si="0"/>
        <v>290000</v>
      </c>
      <c r="Q14" s="73">
        <f t="shared" si="0"/>
        <v>290000</v>
      </c>
      <c r="R14" s="73">
        <f t="shared" si="0"/>
        <v>290000</v>
      </c>
      <c r="S14" s="73">
        <f t="shared" si="0"/>
        <v>290000</v>
      </c>
      <c r="T14" s="73">
        <f t="shared" si="4"/>
        <v>290000</v>
      </c>
    </row>
    <row r="15" spans="1:20" s="44" customFormat="1" x14ac:dyDescent="0.25">
      <c r="A15" s="187" t="str">
        <f>'TARIFA SIN IVA MODIFICABLE '!A15</f>
        <v>AGUA AIRE Y GAS</v>
      </c>
      <c r="B15" s="79" t="str">
        <f>IFERROR(CONCATENATE('TARIFA SIN IVA MODIFICABLE '!B15," ",'TARIFA SIN IVA MODIFICABLE '!C15),"")</f>
        <v>3070301 Punto de Agua en 1/2" (incluye consumo)</v>
      </c>
      <c r="C15" s="73">
        <f>'TARIFA SIN IVA MODIFICABLE '!D15</f>
        <v>272800</v>
      </c>
      <c r="D15" s="73">
        <f t="shared" si="1"/>
        <v>272800</v>
      </c>
      <c r="E15" s="73">
        <f>'TARIFA SIN IVA MODIFICABLE '!E15</f>
        <v>369800</v>
      </c>
      <c r="F15" s="73">
        <f t="shared" si="2"/>
        <v>369800</v>
      </c>
      <c r="G15" s="73">
        <f t="shared" si="2"/>
        <v>369800</v>
      </c>
      <c r="H15" s="73">
        <f t="shared" si="2"/>
        <v>369800</v>
      </c>
      <c r="I15" s="73">
        <f>'TARIFA SIN IVA MODIFICABLE '!F15</f>
        <v>431500</v>
      </c>
      <c r="J15" s="73">
        <f t="shared" si="3"/>
        <v>431500</v>
      </c>
      <c r="K15" s="73">
        <f t="shared" si="0"/>
        <v>431500</v>
      </c>
      <c r="L15" s="73">
        <f t="shared" si="0"/>
        <v>431500</v>
      </c>
      <c r="M15" s="73">
        <f t="shared" si="0"/>
        <v>431500</v>
      </c>
      <c r="N15" s="73">
        <f t="shared" si="0"/>
        <v>431500</v>
      </c>
      <c r="O15" s="73">
        <f t="shared" si="0"/>
        <v>431500</v>
      </c>
      <c r="P15" s="73">
        <f t="shared" si="0"/>
        <v>431500</v>
      </c>
      <c r="Q15" s="73">
        <f t="shared" si="0"/>
        <v>431500</v>
      </c>
      <c r="R15" s="73">
        <f t="shared" si="0"/>
        <v>431500</v>
      </c>
      <c r="S15" s="73">
        <f t="shared" si="0"/>
        <v>431500</v>
      </c>
      <c r="T15" s="73">
        <f t="shared" si="4"/>
        <v>431500</v>
      </c>
    </row>
    <row r="16" spans="1:20" s="44" customFormat="1" ht="30" x14ac:dyDescent="0.25">
      <c r="A16" s="187" t="str">
        <f>'TARIFA SIN IVA MODIFICABLE '!A16</f>
        <v>AGUA AIRE Y GAS</v>
      </c>
      <c r="B16" s="79" t="str">
        <f>IFERROR(CONCATENATE('TARIFA SIN IVA MODIFICABLE '!B16," ",'TARIFA SIN IVA MODIFICABLE '!C16),"")</f>
        <v>3070302 Desagüe en 1/2" Por toda la feria (Ubicación asignada por Corferias en su stand)</v>
      </c>
      <c r="C16" s="73">
        <f>'TARIFA SIN IVA MODIFICABLE '!D16</f>
        <v>237300</v>
      </c>
      <c r="D16" s="73">
        <f t="shared" si="1"/>
        <v>237300</v>
      </c>
      <c r="E16" s="73">
        <f>'TARIFA SIN IVA MODIFICABLE '!E16</f>
        <v>355900</v>
      </c>
      <c r="F16" s="73">
        <f t="shared" si="2"/>
        <v>355900</v>
      </c>
      <c r="G16" s="73">
        <f t="shared" si="2"/>
        <v>355900</v>
      </c>
      <c r="H16" s="73">
        <f t="shared" si="2"/>
        <v>355900</v>
      </c>
      <c r="I16" s="73">
        <f>'TARIFA SIN IVA MODIFICABLE '!F16</f>
        <v>415100</v>
      </c>
      <c r="J16" s="73">
        <f t="shared" si="3"/>
        <v>415100</v>
      </c>
      <c r="K16" s="73">
        <f t="shared" si="0"/>
        <v>415100</v>
      </c>
      <c r="L16" s="73">
        <f t="shared" si="0"/>
        <v>415100</v>
      </c>
      <c r="M16" s="73">
        <f t="shared" si="0"/>
        <v>415100</v>
      </c>
      <c r="N16" s="73">
        <f t="shared" si="0"/>
        <v>415100</v>
      </c>
      <c r="O16" s="73">
        <f t="shared" si="0"/>
        <v>415100</v>
      </c>
      <c r="P16" s="73">
        <f t="shared" si="0"/>
        <v>415100</v>
      </c>
      <c r="Q16" s="73">
        <f t="shared" si="0"/>
        <v>415100</v>
      </c>
      <c r="R16" s="73">
        <f t="shared" si="0"/>
        <v>415100</v>
      </c>
      <c r="S16" s="73">
        <f t="shared" si="0"/>
        <v>415100</v>
      </c>
      <c r="T16" s="73">
        <f t="shared" si="4"/>
        <v>415100</v>
      </c>
    </row>
    <row r="17" spans="1:20" s="44" customFormat="1" ht="30" x14ac:dyDescent="0.25">
      <c r="A17" s="187" t="str">
        <f>'TARIFA SIN IVA MODIFICABLE '!A17</f>
        <v>AGUA AIRE Y GAS</v>
      </c>
      <c r="B17" s="79" t="str">
        <f>IFERROR(CONCATENATE('TARIFA SIN IVA MODIFICABLE '!B17," ",'TARIFA SIN IVA MODIFICABLE '!C17),"")</f>
        <v xml:space="preserve">3070307 Punto de Agua en 1/2" (Incluye consumo) + Desagüe en 1 1/2" + Lavaplatos </v>
      </c>
      <c r="C17" s="73">
        <f>'TARIFA SIN IVA MODIFICABLE '!D17</f>
        <v>501900</v>
      </c>
      <c r="D17" s="73">
        <f t="shared" si="1"/>
        <v>501900</v>
      </c>
      <c r="E17" s="73">
        <f>'TARIFA SIN IVA MODIFICABLE '!E17</f>
        <v>752800</v>
      </c>
      <c r="F17" s="73">
        <f t="shared" si="2"/>
        <v>752800</v>
      </c>
      <c r="G17" s="73">
        <f t="shared" si="2"/>
        <v>752800</v>
      </c>
      <c r="H17" s="73">
        <f t="shared" si="2"/>
        <v>752800</v>
      </c>
      <c r="I17" s="73">
        <f>'TARIFA SIN IVA MODIFICABLE '!F17</f>
        <v>774600</v>
      </c>
      <c r="J17" s="73">
        <f t="shared" si="3"/>
        <v>774600</v>
      </c>
      <c r="K17" s="73">
        <f t="shared" si="0"/>
        <v>774600</v>
      </c>
      <c r="L17" s="73">
        <f t="shared" si="0"/>
        <v>774600</v>
      </c>
      <c r="M17" s="73">
        <f t="shared" si="0"/>
        <v>774600</v>
      </c>
      <c r="N17" s="73">
        <f t="shared" si="0"/>
        <v>774600</v>
      </c>
      <c r="O17" s="73">
        <f t="shared" si="0"/>
        <v>774600</v>
      </c>
      <c r="P17" s="73">
        <f t="shared" si="0"/>
        <v>774600</v>
      </c>
      <c r="Q17" s="73">
        <f t="shared" si="0"/>
        <v>774600</v>
      </c>
      <c r="R17" s="73">
        <f t="shared" si="0"/>
        <v>774600</v>
      </c>
      <c r="S17" s="73">
        <f t="shared" si="0"/>
        <v>774600</v>
      </c>
      <c r="T17" s="73">
        <f t="shared" si="4"/>
        <v>774600</v>
      </c>
    </row>
    <row r="18" spans="1:20" s="44" customFormat="1" ht="30" x14ac:dyDescent="0.25">
      <c r="A18" s="187" t="str">
        <f>'TARIFA SIN IVA MODIFICABLE '!A18</f>
        <v>AGUA AIRE Y GAS</v>
      </c>
      <c r="B18" s="79" t="str">
        <f>IFERROR(CONCATENATE('TARIFA SIN IVA MODIFICABLE '!B18," ",'TARIFA SIN IVA MODIFICABLE '!C18),"")</f>
        <v xml:space="preserve">3071341 Punto de aire comprimido para punto con presión máx. de 100 PSI, y caudal máx. 35CFM. </v>
      </c>
      <c r="C18" s="73">
        <f>'TARIFA SIN IVA MODIFICABLE '!D18</f>
        <v>0</v>
      </c>
      <c r="D18" s="73">
        <f t="shared" si="1"/>
        <v>0</v>
      </c>
      <c r="E18" s="73">
        <f>'TARIFA SIN IVA MODIFICABLE '!E18</f>
        <v>0</v>
      </c>
      <c r="F18" s="73">
        <f t="shared" si="2"/>
        <v>0</v>
      </c>
      <c r="G18" s="73">
        <f t="shared" si="2"/>
        <v>0</v>
      </c>
      <c r="H18" s="73">
        <f t="shared" si="2"/>
        <v>0</v>
      </c>
      <c r="I18" s="73">
        <f>'TARIFA SIN IVA MODIFICABLE '!F18</f>
        <v>0</v>
      </c>
      <c r="J18" s="73">
        <f t="shared" si="3"/>
        <v>0</v>
      </c>
      <c r="K18" s="73">
        <f t="shared" si="0"/>
        <v>0</v>
      </c>
      <c r="L18" s="73">
        <f t="shared" si="0"/>
        <v>0</v>
      </c>
      <c r="M18" s="73">
        <f t="shared" si="0"/>
        <v>0</v>
      </c>
      <c r="N18" s="73">
        <f t="shared" si="0"/>
        <v>0</v>
      </c>
      <c r="O18" s="73">
        <f t="shared" si="0"/>
        <v>0</v>
      </c>
      <c r="P18" s="73">
        <f t="shared" si="0"/>
        <v>0</v>
      </c>
      <c r="Q18" s="73">
        <f t="shared" si="0"/>
        <v>0</v>
      </c>
      <c r="R18" s="73">
        <f t="shared" si="0"/>
        <v>0</v>
      </c>
      <c r="S18" s="73">
        <f t="shared" si="0"/>
        <v>0</v>
      </c>
      <c r="T18" s="73">
        <f t="shared" si="4"/>
        <v>0</v>
      </c>
    </row>
    <row r="19" spans="1:20" s="44" customFormat="1" x14ac:dyDescent="0.25">
      <c r="A19" s="187" t="str">
        <f>'TARIFA SIN IVA MODIFICABLE '!A19</f>
        <v>SISTEMA DIVISORIO</v>
      </c>
      <c r="B19" s="79" t="str">
        <f>IFERROR(CONCATENATE('TARIFA SIN IVA MODIFICABLE '!B19," ",'TARIFA SIN IVA MODIFICABLE '!C19),"")</f>
        <v>3070601 Panel adicional sistema cfe 100cm x 240cm</v>
      </c>
      <c r="C19" s="73">
        <f>'TARIFA SIN IVA MODIFICABLE '!D19</f>
        <v>45500</v>
      </c>
      <c r="D19" s="73">
        <f t="shared" si="1"/>
        <v>45500</v>
      </c>
      <c r="E19" s="73">
        <f>'TARIFA SIN IVA MODIFICABLE '!E19</f>
        <v>45500</v>
      </c>
      <c r="F19" s="73">
        <f t="shared" si="2"/>
        <v>45500</v>
      </c>
      <c r="G19" s="73">
        <f t="shared" si="2"/>
        <v>45500</v>
      </c>
      <c r="H19" s="73">
        <f t="shared" si="2"/>
        <v>45500</v>
      </c>
      <c r="I19" s="73">
        <f>'TARIFA SIN IVA MODIFICABLE '!F19</f>
        <v>45500</v>
      </c>
      <c r="J19" s="73">
        <f t="shared" si="3"/>
        <v>45500</v>
      </c>
      <c r="K19" s="73">
        <f t="shared" si="3"/>
        <v>45500</v>
      </c>
      <c r="L19" s="73">
        <f t="shared" si="3"/>
        <v>45500</v>
      </c>
      <c r="M19" s="73">
        <f t="shared" si="3"/>
        <v>45500</v>
      </c>
      <c r="N19" s="73">
        <f t="shared" ref="N19:Q43" si="6">$I19</f>
        <v>45500</v>
      </c>
      <c r="O19" s="73">
        <f t="shared" si="6"/>
        <v>45500</v>
      </c>
      <c r="P19" s="73">
        <f t="shared" si="6"/>
        <v>45500</v>
      </c>
      <c r="Q19" s="73">
        <f t="shared" si="6"/>
        <v>45500</v>
      </c>
      <c r="R19" s="73">
        <f t="shared" ref="R19:S43" si="7">$I19</f>
        <v>45500</v>
      </c>
      <c r="S19" s="73">
        <f t="shared" si="7"/>
        <v>45500</v>
      </c>
      <c r="T19" s="73">
        <f t="shared" si="4"/>
        <v>45500</v>
      </c>
    </row>
    <row r="20" spans="1:20" s="44" customFormat="1" x14ac:dyDescent="0.25">
      <c r="A20" s="187" t="str">
        <f>'TARIFA SIN IVA MODIFICABLE '!A20</f>
        <v>SISTEMA DIVISORIO</v>
      </c>
      <c r="B20" s="79" t="str">
        <f>IFERROR(CONCATENATE('TARIFA SIN IVA MODIFICABLE '!B20," ",'TARIFA SIN IVA MODIFICABLE '!C20),"")</f>
        <v>3070801 Puerta sistema cfe 90cm x 240cm</v>
      </c>
      <c r="C20" s="73">
        <f>'TARIFA SIN IVA MODIFICABLE '!D20</f>
        <v>111100</v>
      </c>
      <c r="D20" s="73">
        <f t="shared" si="1"/>
        <v>111100</v>
      </c>
      <c r="E20" s="73">
        <f>'TARIFA SIN IVA MODIFICABLE '!E20</f>
        <v>111100</v>
      </c>
      <c r="F20" s="73">
        <f t="shared" si="2"/>
        <v>111100</v>
      </c>
      <c r="G20" s="73">
        <f t="shared" si="2"/>
        <v>111100</v>
      </c>
      <c r="H20" s="73">
        <f t="shared" si="2"/>
        <v>111100</v>
      </c>
      <c r="I20" s="73">
        <f>'TARIFA SIN IVA MODIFICABLE '!F20</f>
        <v>111100</v>
      </c>
      <c r="J20" s="73">
        <f t="shared" si="3"/>
        <v>111100</v>
      </c>
      <c r="K20" s="73">
        <f t="shared" si="3"/>
        <v>111100</v>
      </c>
      <c r="L20" s="73">
        <f t="shared" si="3"/>
        <v>111100</v>
      </c>
      <c r="M20" s="73">
        <f t="shared" si="3"/>
        <v>111100</v>
      </c>
      <c r="N20" s="73">
        <f t="shared" si="6"/>
        <v>111100</v>
      </c>
      <c r="O20" s="73">
        <f t="shared" si="6"/>
        <v>111100</v>
      </c>
      <c r="P20" s="73">
        <f t="shared" si="6"/>
        <v>111100</v>
      </c>
      <c r="Q20" s="73">
        <f t="shared" si="6"/>
        <v>111100</v>
      </c>
      <c r="R20" s="73">
        <f t="shared" si="7"/>
        <v>111100</v>
      </c>
      <c r="S20" s="73">
        <f t="shared" si="7"/>
        <v>111100</v>
      </c>
      <c r="T20" s="73">
        <f t="shared" si="4"/>
        <v>111100</v>
      </c>
    </row>
    <row r="21" spans="1:20" s="44" customFormat="1" ht="30" x14ac:dyDescent="0.25">
      <c r="A21" s="187" t="str">
        <f>'TARIFA SIN IVA MODIFICABLE '!A21</f>
        <v>SISTEMA DIVISORIO</v>
      </c>
      <c r="B21" s="79" t="str">
        <f>IFERROR(CONCATENATE('TARIFA SIN IVA MODIFICABLE '!B21," ",'TARIFA SIN IVA MODIFICABLE '!C21),"")</f>
        <v>3070803 Bodega estándar con puerta 150cm x 150cm (Sistema Corferias)</v>
      </c>
      <c r="C21" s="73">
        <f>'TARIFA SIN IVA MODIFICABLE '!D21</f>
        <v>209900</v>
      </c>
      <c r="D21" s="73">
        <f t="shared" si="1"/>
        <v>209900</v>
      </c>
      <c r="E21" s="73">
        <f>'TARIFA SIN IVA MODIFICABLE '!E21</f>
        <v>209900</v>
      </c>
      <c r="F21" s="73">
        <f t="shared" si="2"/>
        <v>209900</v>
      </c>
      <c r="G21" s="73">
        <f t="shared" si="2"/>
        <v>209900</v>
      </c>
      <c r="H21" s="73">
        <f t="shared" si="2"/>
        <v>209900</v>
      </c>
      <c r="I21" s="73">
        <f>'TARIFA SIN IVA MODIFICABLE '!F21</f>
        <v>209900</v>
      </c>
      <c r="J21" s="73">
        <f t="shared" si="3"/>
        <v>209900</v>
      </c>
      <c r="K21" s="73">
        <f t="shared" si="3"/>
        <v>209900</v>
      </c>
      <c r="L21" s="73">
        <f t="shared" si="3"/>
        <v>209900</v>
      </c>
      <c r="M21" s="73">
        <f t="shared" si="3"/>
        <v>209900</v>
      </c>
      <c r="N21" s="73">
        <f t="shared" si="6"/>
        <v>209900</v>
      </c>
      <c r="O21" s="73">
        <f t="shared" si="6"/>
        <v>209900</v>
      </c>
      <c r="P21" s="73">
        <f t="shared" si="6"/>
        <v>209900</v>
      </c>
      <c r="Q21" s="73">
        <f t="shared" si="6"/>
        <v>209900</v>
      </c>
      <c r="R21" s="73">
        <f t="shared" si="7"/>
        <v>209900</v>
      </c>
      <c r="S21" s="73">
        <f t="shared" si="7"/>
        <v>209900</v>
      </c>
      <c r="T21" s="73">
        <f t="shared" si="4"/>
        <v>209900</v>
      </c>
    </row>
    <row r="22" spans="1:20" s="44" customFormat="1" ht="30" x14ac:dyDescent="0.25">
      <c r="A22" s="187" t="str">
        <f>'TARIFA SIN IVA MODIFICABLE '!A22</f>
        <v>BRAZO MECÁNICO</v>
      </c>
      <c r="B22" s="79" t="str">
        <f>IFERROR(CONCATENATE('TARIFA SIN IVA MODIFICABLE '!B22," ",'TARIFA SIN IVA MODIFICABLE '!C22),"")</f>
        <v>3071319 Brazo Mecánico por fracción de 15 min (Solo para primer nivel)</v>
      </c>
      <c r="C22" s="73">
        <f>'TARIFA SIN IVA MODIFICABLE '!D22</f>
        <v>0</v>
      </c>
      <c r="D22" s="73">
        <f t="shared" si="1"/>
        <v>0</v>
      </c>
      <c r="E22" s="73">
        <f>'TARIFA SIN IVA MODIFICABLE '!E22</f>
        <v>0</v>
      </c>
      <c r="F22" s="73">
        <f t="shared" si="2"/>
        <v>0</v>
      </c>
      <c r="G22" s="73">
        <f t="shared" si="2"/>
        <v>0</v>
      </c>
      <c r="H22" s="73">
        <f t="shared" si="2"/>
        <v>0</v>
      </c>
      <c r="I22" s="73">
        <f>'TARIFA SIN IVA MODIFICABLE '!F22</f>
        <v>0</v>
      </c>
      <c r="J22" s="73">
        <f t="shared" si="3"/>
        <v>0</v>
      </c>
      <c r="K22" s="73">
        <f t="shared" si="3"/>
        <v>0</v>
      </c>
      <c r="L22" s="73">
        <f t="shared" si="3"/>
        <v>0</v>
      </c>
      <c r="M22" s="73">
        <f t="shared" si="3"/>
        <v>0</v>
      </c>
      <c r="N22" s="73">
        <f t="shared" si="6"/>
        <v>0</v>
      </c>
      <c r="O22" s="73">
        <f t="shared" si="6"/>
        <v>0</v>
      </c>
      <c r="P22" s="73">
        <f t="shared" si="6"/>
        <v>0</v>
      </c>
      <c r="Q22" s="73">
        <f t="shared" si="6"/>
        <v>0</v>
      </c>
      <c r="R22" s="73">
        <f t="shared" si="7"/>
        <v>0</v>
      </c>
      <c r="S22" s="73">
        <f t="shared" si="7"/>
        <v>0</v>
      </c>
      <c r="T22" s="73">
        <f t="shared" si="4"/>
        <v>0</v>
      </c>
    </row>
    <row r="23" spans="1:20" s="44" customFormat="1" ht="30" x14ac:dyDescent="0.25">
      <c r="A23" s="187" t="str">
        <f>'TARIFA SIN IVA MODIFICABLE '!A23</f>
        <v>BRAZO MECÁNICO</v>
      </c>
      <c r="B23" s="79" t="str">
        <f>IFERROR(CONCATENATE('TARIFA SIN IVA MODIFICABLE '!B23," ",'TARIFA SIN IVA MODIFICABLE '!C23),"")</f>
        <v>3071319 Brazo Mecánico por fracción de 30 min (Solo para primer nivel)</v>
      </c>
      <c r="C23" s="73">
        <f>'TARIFA SIN IVA MODIFICABLE '!D23</f>
        <v>0</v>
      </c>
      <c r="D23" s="73">
        <f t="shared" si="1"/>
        <v>0</v>
      </c>
      <c r="E23" s="73">
        <f>'TARIFA SIN IVA MODIFICABLE '!E23</f>
        <v>0</v>
      </c>
      <c r="F23" s="73">
        <f t="shared" si="2"/>
        <v>0</v>
      </c>
      <c r="G23" s="73">
        <f t="shared" si="2"/>
        <v>0</v>
      </c>
      <c r="H23" s="73">
        <f t="shared" si="2"/>
        <v>0</v>
      </c>
      <c r="I23" s="73">
        <f>'TARIFA SIN IVA MODIFICABLE '!F23</f>
        <v>0</v>
      </c>
      <c r="J23" s="73">
        <f t="shared" si="3"/>
        <v>0</v>
      </c>
      <c r="K23" s="73">
        <f t="shared" si="3"/>
        <v>0</v>
      </c>
      <c r="L23" s="73">
        <f t="shared" si="3"/>
        <v>0</v>
      </c>
      <c r="M23" s="73">
        <f t="shared" si="3"/>
        <v>0</v>
      </c>
      <c r="N23" s="73">
        <f t="shared" si="6"/>
        <v>0</v>
      </c>
      <c r="O23" s="73">
        <f t="shared" si="6"/>
        <v>0</v>
      </c>
      <c r="P23" s="73">
        <f t="shared" si="6"/>
        <v>0</v>
      </c>
      <c r="Q23" s="73">
        <f t="shared" si="6"/>
        <v>0</v>
      </c>
      <c r="R23" s="73">
        <f t="shared" si="7"/>
        <v>0</v>
      </c>
      <c r="S23" s="73">
        <f t="shared" si="7"/>
        <v>0</v>
      </c>
      <c r="T23" s="73">
        <f t="shared" si="4"/>
        <v>0</v>
      </c>
    </row>
    <row r="24" spans="1:20" s="44" customFormat="1" ht="30" x14ac:dyDescent="0.25">
      <c r="A24" s="187" t="str">
        <f>'TARIFA SIN IVA MODIFICABLE '!A24</f>
        <v>BRAZO MECÁNICO</v>
      </c>
      <c r="B24" s="79" t="str">
        <f>IFERROR(CONCATENATE('TARIFA SIN IVA MODIFICABLE '!B24," ",'TARIFA SIN IVA MODIFICABLE '!C24),"")</f>
        <v>3071319 Brazo Mecánico por fracción de 60 min (Solo para primer nivel)</v>
      </c>
      <c r="C24" s="73">
        <f>'TARIFA SIN IVA MODIFICABLE '!D24</f>
        <v>0</v>
      </c>
      <c r="D24" s="73">
        <f t="shared" si="1"/>
        <v>0</v>
      </c>
      <c r="E24" s="73">
        <f>'TARIFA SIN IVA MODIFICABLE '!E24</f>
        <v>0</v>
      </c>
      <c r="F24" s="73">
        <f t="shared" si="2"/>
        <v>0</v>
      </c>
      <c r="G24" s="73">
        <f t="shared" si="2"/>
        <v>0</v>
      </c>
      <c r="H24" s="73">
        <f t="shared" si="2"/>
        <v>0</v>
      </c>
      <c r="I24" s="73">
        <f>'TARIFA SIN IVA MODIFICABLE '!F24</f>
        <v>0</v>
      </c>
      <c r="J24" s="73">
        <f t="shared" si="3"/>
        <v>0</v>
      </c>
      <c r="K24" s="73">
        <f t="shared" si="3"/>
        <v>0</v>
      </c>
      <c r="L24" s="73">
        <f t="shared" si="3"/>
        <v>0</v>
      </c>
      <c r="M24" s="73">
        <f t="shared" si="3"/>
        <v>0</v>
      </c>
      <c r="N24" s="73">
        <f t="shared" si="6"/>
        <v>0</v>
      </c>
      <c r="O24" s="73">
        <f t="shared" si="6"/>
        <v>0</v>
      </c>
      <c r="P24" s="73">
        <f t="shared" si="6"/>
        <v>0</v>
      </c>
      <c r="Q24" s="73">
        <f t="shared" si="6"/>
        <v>0</v>
      </c>
      <c r="R24" s="73">
        <f t="shared" si="7"/>
        <v>0</v>
      </c>
      <c r="S24" s="73">
        <f t="shared" si="7"/>
        <v>0</v>
      </c>
      <c r="T24" s="73">
        <f t="shared" si="4"/>
        <v>0</v>
      </c>
    </row>
    <row r="25" spans="1:20" s="44" customFormat="1" ht="30" x14ac:dyDescent="0.25">
      <c r="A25" s="187" t="str">
        <f>'TARIFA SIN IVA MODIFICABLE '!A25</f>
        <v>BRAZO MECÁNICO</v>
      </c>
      <c r="B25" s="79" t="str">
        <f>IFERROR(CONCATENATE('TARIFA SIN IVA MODIFICABLE '!B25," ",'TARIFA SIN IVA MODIFICABLE '!C25),"")</f>
        <v xml:space="preserve">3070413 Diferencial (Cap. 1 Ton.) + Brazo mecánico (Montaje y desmontaje) </v>
      </c>
      <c r="C25" s="73">
        <f>'TARIFA SIN IVA MODIFICABLE '!D25</f>
        <v>0</v>
      </c>
      <c r="D25" s="73">
        <f t="shared" si="1"/>
        <v>0</v>
      </c>
      <c r="E25" s="73">
        <f>'TARIFA SIN IVA MODIFICABLE '!E25</f>
        <v>0</v>
      </c>
      <c r="F25" s="73">
        <f t="shared" si="2"/>
        <v>0</v>
      </c>
      <c r="G25" s="73">
        <f t="shared" si="2"/>
        <v>0</v>
      </c>
      <c r="H25" s="73">
        <f t="shared" si="2"/>
        <v>0</v>
      </c>
      <c r="I25" s="73">
        <f>'TARIFA SIN IVA MODIFICABLE '!F25</f>
        <v>0</v>
      </c>
      <c r="J25" s="73">
        <f t="shared" si="3"/>
        <v>0</v>
      </c>
      <c r="K25" s="73">
        <f t="shared" si="3"/>
        <v>0</v>
      </c>
      <c r="L25" s="73">
        <f t="shared" si="3"/>
        <v>0</v>
      </c>
      <c r="M25" s="73">
        <f t="shared" si="3"/>
        <v>0</v>
      </c>
      <c r="N25" s="73">
        <f t="shared" si="6"/>
        <v>0</v>
      </c>
      <c r="O25" s="73">
        <f t="shared" si="6"/>
        <v>0</v>
      </c>
      <c r="P25" s="73">
        <f t="shared" si="6"/>
        <v>0</v>
      </c>
      <c r="Q25" s="73">
        <f t="shared" si="6"/>
        <v>0</v>
      </c>
      <c r="R25" s="73">
        <f t="shared" si="7"/>
        <v>0</v>
      </c>
      <c r="S25" s="73">
        <f t="shared" si="7"/>
        <v>0</v>
      </c>
      <c r="T25" s="73">
        <f t="shared" si="4"/>
        <v>0</v>
      </c>
    </row>
    <row r="26" spans="1:20" s="44" customFormat="1" ht="30" x14ac:dyDescent="0.25">
      <c r="A26" s="187" t="str">
        <f>'TARIFA SIN IVA MODIFICABLE '!A26</f>
        <v>BRAZO MECÁNICO</v>
      </c>
      <c r="B26" s="79" t="str">
        <f>IFERROR(CONCATENATE('TARIFA SIN IVA MODIFICABLE '!B26," ",'TARIFA SIN IVA MODIFICABLE '!C26),"")</f>
        <v>3070414 Plataforma Tijera eléctrica por fracción 1 hora (Uso para segundos niveles)</v>
      </c>
      <c r="C26" s="73">
        <f>'TARIFA SIN IVA MODIFICABLE '!D26</f>
        <v>0</v>
      </c>
      <c r="D26" s="73">
        <f t="shared" si="1"/>
        <v>0</v>
      </c>
      <c r="E26" s="73">
        <f>'TARIFA SIN IVA MODIFICABLE '!E26</f>
        <v>0</v>
      </c>
      <c r="F26" s="73">
        <f t="shared" si="2"/>
        <v>0</v>
      </c>
      <c r="G26" s="73">
        <f t="shared" si="2"/>
        <v>0</v>
      </c>
      <c r="H26" s="73">
        <f t="shared" si="2"/>
        <v>0</v>
      </c>
      <c r="I26" s="73">
        <f>'TARIFA SIN IVA MODIFICABLE '!F26</f>
        <v>0</v>
      </c>
      <c r="J26" s="73">
        <f t="shared" si="3"/>
        <v>0</v>
      </c>
      <c r="K26" s="73">
        <f t="shared" si="3"/>
        <v>0</v>
      </c>
      <c r="L26" s="73">
        <f t="shared" si="3"/>
        <v>0</v>
      </c>
      <c r="M26" s="73">
        <f t="shared" si="3"/>
        <v>0</v>
      </c>
      <c r="N26" s="73">
        <f t="shared" si="6"/>
        <v>0</v>
      </c>
      <c r="O26" s="73">
        <f t="shared" si="6"/>
        <v>0</v>
      </c>
      <c r="P26" s="73">
        <f t="shared" si="6"/>
        <v>0</v>
      </c>
      <c r="Q26" s="73">
        <f t="shared" si="6"/>
        <v>0</v>
      </c>
      <c r="R26" s="73">
        <f t="shared" si="7"/>
        <v>0</v>
      </c>
      <c r="S26" s="73">
        <f t="shared" si="7"/>
        <v>0</v>
      </c>
      <c r="T26" s="73">
        <f t="shared" si="4"/>
        <v>0</v>
      </c>
    </row>
    <row r="27" spans="1:20" s="44" customFormat="1" x14ac:dyDescent="0.25">
      <c r="A27" s="187" t="str">
        <f>'TARIFA SIN IVA MODIFICABLE '!A27</f>
        <v>BRAZO MECÁNICO</v>
      </c>
      <c r="B27" s="79" t="str">
        <f>IFERROR(CONCATENATE('TARIFA SIN IVA MODIFICABLE '!B27," ",'TARIFA SIN IVA MODIFICABLE '!C27),"")</f>
        <v>3071387 Truss metro lineal (no incluye instalación)</v>
      </c>
      <c r="C27" s="73">
        <f>'TARIFA SIN IVA MODIFICABLE '!D27</f>
        <v>0</v>
      </c>
      <c r="D27" s="73">
        <f t="shared" si="1"/>
        <v>0</v>
      </c>
      <c r="E27" s="73">
        <f>'TARIFA SIN IVA MODIFICABLE '!E27</f>
        <v>0</v>
      </c>
      <c r="F27" s="73">
        <f t="shared" si="2"/>
        <v>0</v>
      </c>
      <c r="G27" s="73">
        <f t="shared" si="2"/>
        <v>0</v>
      </c>
      <c r="H27" s="73">
        <f t="shared" si="2"/>
        <v>0</v>
      </c>
      <c r="I27" s="73">
        <f>'TARIFA SIN IVA MODIFICABLE '!F27</f>
        <v>0</v>
      </c>
      <c r="J27" s="73">
        <f t="shared" si="3"/>
        <v>0</v>
      </c>
      <c r="K27" s="73">
        <f t="shared" si="3"/>
        <v>0</v>
      </c>
      <c r="L27" s="73">
        <f t="shared" si="3"/>
        <v>0</v>
      </c>
      <c r="M27" s="73">
        <f t="shared" si="3"/>
        <v>0</v>
      </c>
      <c r="N27" s="73">
        <f t="shared" si="6"/>
        <v>0</v>
      </c>
      <c r="O27" s="73">
        <f t="shared" si="6"/>
        <v>0</v>
      </c>
      <c r="P27" s="73">
        <f t="shared" si="6"/>
        <v>0</v>
      </c>
      <c r="Q27" s="73">
        <f t="shared" si="6"/>
        <v>0</v>
      </c>
      <c r="R27" s="73">
        <f t="shared" si="7"/>
        <v>0</v>
      </c>
      <c r="S27" s="73">
        <f t="shared" si="7"/>
        <v>0</v>
      </c>
      <c r="T27" s="73">
        <f t="shared" si="4"/>
        <v>0</v>
      </c>
    </row>
    <row r="28" spans="1:20" s="44" customFormat="1" x14ac:dyDescent="0.25">
      <c r="A28" s="187" t="str">
        <f>'TARIFA SIN IVA MODIFICABLE '!A28</f>
        <v>BRAZO MECÁNICO</v>
      </c>
      <c r="B28" s="79" t="str">
        <f>IFERROR(CONCATENATE('TARIFA SIN IVA MODIFICABLE '!B28," ",'TARIFA SIN IVA MODIFICABLE '!C28),"")</f>
        <v>30713170 Truss metro lineal + instalación + brazo mecánico</v>
      </c>
      <c r="C28" s="73">
        <f>'TARIFA SIN IVA MODIFICABLE '!D28</f>
        <v>0</v>
      </c>
      <c r="D28" s="73">
        <f t="shared" si="1"/>
        <v>0</v>
      </c>
      <c r="E28" s="73">
        <f>'TARIFA SIN IVA MODIFICABLE '!E28</f>
        <v>0</v>
      </c>
      <c r="F28" s="73">
        <f t="shared" si="2"/>
        <v>0</v>
      </c>
      <c r="G28" s="73">
        <f t="shared" si="2"/>
        <v>0</v>
      </c>
      <c r="H28" s="73">
        <f t="shared" si="2"/>
        <v>0</v>
      </c>
      <c r="I28" s="73">
        <f>'TARIFA SIN IVA MODIFICABLE '!F28</f>
        <v>0</v>
      </c>
      <c r="J28" s="73">
        <f t="shared" si="3"/>
        <v>0</v>
      </c>
      <c r="K28" s="73">
        <f t="shared" si="3"/>
        <v>0</v>
      </c>
      <c r="L28" s="73">
        <f t="shared" si="3"/>
        <v>0</v>
      </c>
      <c r="M28" s="73">
        <f t="shared" si="3"/>
        <v>0</v>
      </c>
      <c r="N28" s="73">
        <f t="shared" si="6"/>
        <v>0</v>
      </c>
      <c r="O28" s="73">
        <f t="shared" si="6"/>
        <v>0</v>
      </c>
      <c r="P28" s="73">
        <f t="shared" si="6"/>
        <v>0</v>
      </c>
      <c r="Q28" s="73">
        <f t="shared" si="6"/>
        <v>0</v>
      </c>
      <c r="R28" s="73">
        <f t="shared" si="7"/>
        <v>0</v>
      </c>
      <c r="S28" s="73">
        <f t="shared" si="7"/>
        <v>0</v>
      </c>
      <c r="T28" s="73">
        <f t="shared" si="4"/>
        <v>0</v>
      </c>
    </row>
    <row r="29" spans="1:20" s="44" customFormat="1" x14ac:dyDescent="0.25">
      <c r="A29" s="187" t="str">
        <f>'TARIFA SIN IVA MODIFICABLE '!A29</f>
        <v>BRAZO MECÁNICO</v>
      </c>
      <c r="B29" s="79" t="str">
        <f>IFERROR(CONCATENATE('TARIFA SIN IVA MODIFICABLE '!B29," ",'TARIFA SIN IVA MODIFICABLE '!C29),"")</f>
        <v>3070532 Diferencial (Cap. 1 Ton.) CADA UNO</v>
      </c>
      <c r="C29" s="73">
        <f>'TARIFA SIN IVA MODIFICABLE '!D29</f>
        <v>0</v>
      </c>
      <c r="D29" s="73">
        <f t="shared" si="1"/>
        <v>0</v>
      </c>
      <c r="E29" s="73">
        <f>'TARIFA SIN IVA MODIFICABLE '!E29</f>
        <v>0</v>
      </c>
      <c r="F29" s="73">
        <f t="shared" si="2"/>
        <v>0</v>
      </c>
      <c r="G29" s="73">
        <f t="shared" si="2"/>
        <v>0</v>
      </c>
      <c r="H29" s="73">
        <f t="shared" si="2"/>
        <v>0</v>
      </c>
      <c r="I29" s="73">
        <f>'TARIFA SIN IVA MODIFICABLE '!F29</f>
        <v>0</v>
      </c>
      <c r="J29" s="73">
        <f t="shared" si="3"/>
        <v>0</v>
      </c>
      <c r="K29" s="73">
        <f t="shared" si="3"/>
        <v>0</v>
      </c>
      <c r="L29" s="73">
        <f t="shared" si="3"/>
        <v>0</v>
      </c>
      <c r="M29" s="73">
        <f t="shared" si="3"/>
        <v>0</v>
      </c>
      <c r="N29" s="73">
        <f t="shared" si="6"/>
        <v>0</v>
      </c>
      <c r="O29" s="73">
        <f t="shared" si="6"/>
        <v>0</v>
      </c>
      <c r="P29" s="73">
        <f t="shared" si="6"/>
        <v>0</v>
      </c>
      <c r="Q29" s="73">
        <f t="shared" si="6"/>
        <v>0</v>
      </c>
      <c r="R29" s="73">
        <f t="shared" si="7"/>
        <v>0</v>
      </c>
      <c r="S29" s="73">
        <f t="shared" si="7"/>
        <v>0</v>
      </c>
      <c r="T29" s="73">
        <f t="shared" si="4"/>
        <v>0</v>
      </c>
    </row>
    <row r="30" spans="1:20" s="44" customFormat="1" x14ac:dyDescent="0.25">
      <c r="A30" s="187" t="str">
        <f>'TARIFA SIN IVA MODIFICABLE '!A30</f>
        <v>BRAZO MECÁNICO</v>
      </c>
      <c r="B30" s="79" t="str">
        <f>IFERROR(CONCATENATE('TARIFA SIN IVA MODIFICABLE '!B30," ",'TARIFA SIN IVA MODIFICABLE '!C30),"")</f>
        <v>3071351 Grillete de montaje cada uno CADA UNO</v>
      </c>
      <c r="C30" s="73">
        <f>'TARIFA SIN IVA MODIFICABLE '!D30</f>
        <v>0</v>
      </c>
      <c r="D30" s="73">
        <f t="shared" si="1"/>
        <v>0</v>
      </c>
      <c r="E30" s="73">
        <f>'TARIFA SIN IVA MODIFICABLE '!E30</f>
        <v>0</v>
      </c>
      <c r="F30" s="73">
        <f t="shared" si="2"/>
        <v>0</v>
      </c>
      <c r="G30" s="73">
        <f t="shared" si="2"/>
        <v>0</v>
      </c>
      <c r="H30" s="73">
        <f t="shared" si="2"/>
        <v>0</v>
      </c>
      <c r="I30" s="73">
        <f>'TARIFA SIN IVA MODIFICABLE '!F30</f>
        <v>0</v>
      </c>
      <c r="J30" s="73">
        <f t="shared" si="3"/>
        <v>0</v>
      </c>
      <c r="K30" s="73">
        <f t="shared" si="3"/>
        <v>0</v>
      </c>
      <c r="L30" s="73">
        <f t="shared" si="3"/>
        <v>0</v>
      </c>
      <c r="M30" s="73">
        <f t="shared" si="3"/>
        <v>0</v>
      </c>
      <c r="N30" s="73">
        <f t="shared" si="6"/>
        <v>0</v>
      </c>
      <c r="O30" s="73">
        <f t="shared" si="6"/>
        <v>0</v>
      </c>
      <c r="P30" s="73">
        <f t="shared" si="6"/>
        <v>0</v>
      </c>
      <c r="Q30" s="73">
        <f t="shared" si="6"/>
        <v>0</v>
      </c>
      <c r="R30" s="73">
        <f t="shared" si="7"/>
        <v>0</v>
      </c>
      <c r="S30" s="73">
        <f t="shared" si="7"/>
        <v>0</v>
      </c>
      <c r="T30" s="73">
        <f t="shared" si="4"/>
        <v>0</v>
      </c>
    </row>
    <row r="31" spans="1:20" s="44" customFormat="1" ht="30" x14ac:dyDescent="0.25">
      <c r="A31" s="187" t="str">
        <f>'TARIFA SIN IVA MODIFICABLE '!A31</f>
        <v>BRAZO MECÁNICO</v>
      </c>
      <c r="B31" s="79" t="str">
        <f>IFERROR(CONCATENATE('TARIFA SIN IVA MODIFICABLE '!B31," ",'TARIFA SIN IVA MODIFICABLE '!C31),"")</f>
        <v>3071395 Eslinga de 1 a 3 metros capacidad 1 tonelada CADA UNO</v>
      </c>
      <c r="C31" s="73">
        <f>'TARIFA SIN IVA MODIFICABLE '!D31</f>
        <v>0</v>
      </c>
      <c r="D31" s="73">
        <f t="shared" si="1"/>
        <v>0</v>
      </c>
      <c r="E31" s="73">
        <f>'TARIFA SIN IVA MODIFICABLE '!E31</f>
        <v>0</v>
      </c>
      <c r="F31" s="73">
        <f t="shared" si="2"/>
        <v>0</v>
      </c>
      <c r="G31" s="73">
        <f t="shared" si="2"/>
        <v>0</v>
      </c>
      <c r="H31" s="73">
        <f t="shared" si="2"/>
        <v>0</v>
      </c>
      <c r="I31" s="73">
        <f>'TARIFA SIN IVA MODIFICABLE '!F31</f>
        <v>0</v>
      </c>
      <c r="J31" s="73">
        <f t="shared" si="3"/>
        <v>0</v>
      </c>
      <c r="K31" s="73">
        <f t="shared" si="3"/>
        <v>0</v>
      </c>
      <c r="L31" s="73">
        <f t="shared" si="3"/>
        <v>0</v>
      </c>
      <c r="M31" s="73">
        <f t="shared" si="3"/>
        <v>0</v>
      </c>
      <c r="N31" s="73">
        <f t="shared" si="6"/>
        <v>0</v>
      </c>
      <c r="O31" s="73">
        <f t="shared" si="6"/>
        <v>0</v>
      </c>
      <c r="P31" s="73">
        <f t="shared" si="6"/>
        <v>0</v>
      </c>
      <c r="Q31" s="73">
        <f t="shared" si="6"/>
        <v>0</v>
      </c>
      <c r="R31" s="73">
        <f t="shared" si="7"/>
        <v>0</v>
      </c>
      <c r="S31" s="73">
        <f t="shared" si="7"/>
        <v>0</v>
      </c>
      <c r="T31" s="73">
        <f t="shared" si="4"/>
        <v>0</v>
      </c>
    </row>
    <row r="32" spans="1:20" s="44" customFormat="1" ht="30" x14ac:dyDescent="0.25">
      <c r="A32" s="187" t="str">
        <f>'TARIFA SIN IVA MODIFICABLE '!A32</f>
        <v>BRAZO MECÁNICO</v>
      </c>
      <c r="B32" s="79" t="str">
        <f>IFERROR(CONCATENATE('TARIFA SIN IVA MODIFICABLE '!B32," ",'TARIFA SIN IVA MODIFICABLE '!C32),"")</f>
        <v>3071436 Eslinga de 6 a 14 metros capacidad 1 tonelada CADA UNO</v>
      </c>
      <c r="C32" s="73">
        <f>'TARIFA SIN IVA MODIFICABLE '!D32</f>
        <v>0</v>
      </c>
      <c r="D32" s="73">
        <f t="shared" si="1"/>
        <v>0</v>
      </c>
      <c r="E32" s="73">
        <f>'TARIFA SIN IVA MODIFICABLE '!E32</f>
        <v>0</v>
      </c>
      <c r="F32" s="73">
        <f t="shared" si="2"/>
        <v>0</v>
      </c>
      <c r="G32" s="73">
        <f t="shared" si="2"/>
        <v>0</v>
      </c>
      <c r="H32" s="73">
        <f t="shared" si="2"/>
        <v>0</v>
      </c>
      <c r="I32" s="73">
        <f>'TARIFA SIN IVA MODIFICABLE '!F32</f>
        <v>0</v>
      </c>
      <c r="J32" s="73">
        <f t="shared" si="3"/>
        <v>0</v>
      </c>
      <c r="K32" s="73">
        <f t="shared" si="3"/>
        <v>0</v>
      </c>
      <c r="L32" s="73">
        <f t="shared" si="3"/>
        <v>0</v>
      </c>
      <c r="M32" s="73">
        <f t="shared" si="3"/>
        <v>0</v>
      </c>
      <c r="N32" s="73">
        <f t="shared" si="6"/>
        <v>0</v>
      </c>
      <c r="O32" s="73">
        <f t="shared" si="6"/>
        <v>0</v>
      </c>
      <c r="P32" s="73">
        <f t="shared" si="6"/>
        <v>0</v>
      </c>
      <c r="Q32" s="73">
        <f t="shared" si="6"/>
        <v>0</v>
      </c>
      <c r="R32" s="73">
        <f t="shared" si="7"/>
        <v>0</v>
      </c>
      <c r="S32" s="73">
        <f t="shared" si="7"/>
        <v>0</v>
      </c>
      <c r="T32" s="73">
        <f t="shared" si="4"/>
        <v>0</v>
      </c>
    </row>
    <row r="33" spans="1:20" s="44" customFormat="1" ht="45" x14ac:dyDescent="0.25">
      <c r="A33" s="187" t="str">
        <f>'TARIFA SIN IVA MODIFICABLE '!A33</f>
        <v>TELECOMUNICACIONES Y REDES INTENET</v>
      </c>
      <c r="B33" s="79" t="str">
        <f>IFERROR(CONCATENATE('TARIFA SIN IVA MODIFICABLE '!B33," ",'TARIFA SIN IVA MODIFICABLE '!C33),"")</f>
        <v>3071417 Servicio de Internet Cableado "PARA UN EQUIPO - DURANTE TODA LA FERIA"(Debe contar con puerto RJ45) *Ancho de banda compartido</v>
      </c>
      <c r="C33" s="73">
        <f>'TARIFA SIN IVA MODIFICABLE '!D33</f>
        <v>93100</v>
      </c>
      <c r="D33" s="73">
        <f t="shared" si="1"/>
        <v>93100</v>
      </c>
      <c r="E33" s="73">
        <f>'TARIFA SIN IVA MODIFICABLE '!E33</f>
        <v>159500</v>
      </c>
      <c r="F33" s="73">
        <f t="shared" si="2"/>
        <v>159500</v>
      </c>
      <c r="G33" s="73">
        <f t="shared" si="2"/>
        <v>159500</v>
      </c>
      <c r="H33" s="73">
        <f t="shared" si="2"/>
        <v>159500</v>
      </c>
      <c r="I33" s="73">
        <f>'TARIFA SIN IVA MODIFICABLE '!F33</f>
        <v>300000</v>
      </c>
      <c r="J33" s="73">
        <f t="shared" si="3"/>
        <v>300000</v>
      </c>
      <c r="K33" s="73">
        <f t="shared" si="3"/>
        <v>300000</v>
      </c>
      <c r="L33" s="73">
        <f t="shared" si="3"/>
        <v>300000</v>
      </c>
      <c r="M33" s="73">
        <f t="shared" si="3"/>
        <v>300000</v>
      </c>
      <c r="N33" s="73">
        <f t="shared" si="6"/>
        <v>300000</v>
      </c>
      <c r="O33" s="73">
        <f t="shared" si="6"/>
        <v>300000</v>
      </c>
      <c r="P33" s="73">
        <f t="shared" si="6"/>
        <v>300000</v>
      </c>
      <c r="Q33" s="73">
        <f t="shared" si="6"/>
        <v>300000</v>
      </c>
      <c r="R33" s="73">
        <f t="shared" si="7"/>
        <v>300000</v>
      </c>
      <c r="S33" s="73">
        <f t="shared" si="7"/>
        <v>300000</v>
      </c>
      <c r="T33" s="73">
        <f t="shared" si="4"/>
        <v>300000</v>
      </c>
    </row>
    <row r="34" spans="1:20" s="44" customFormat="1" ht="45" x14ac:dyDescent="0.25">
      <c r="A34" s="187" t="str">
        <f>'TARIFA SIN IVA MODIFICABLE '!A34</f>
        <v>TELECOMUNICACIONES Y REDES INTENET</v>
      </c>
      <c r="B34" s="79" t="str">
        <f>IFERROR(CONCATENATE('TARIFA SIN IVA MODIFICABLE '!B34," ",'TARIFA SIN IVA MODIFICABLE '!C34),"")</f>
        <v xml:space="preserve">3071420 Clave de acceso para la Red WIFI "PARA UN EQUIPO - DURANTE TODA LA FERIA"(Incluye el servicio de navegación en Internet básico para consulta de correos y redes sociales) </v>
      </c>
      <c r="C34" s="73">
        <f>'TARIFA SIN IVA MODIFICABLE '!D34</f>
        <v>93100</v>
      </c>
      <c r="D34" s="73">
        <f t="shared" si="1"/>
        <v>93100</v>
      </c>
      <c r="E34" s="73">
        <f>'TARIFA SIN IVA MODIFICABLE '!E34</f>
        <v>159500</v>
      </c>
      <c r="F34" s="73">
        <f t="shared" si="2"/>
        <v>159500</v>
      </c>
      <c r="G34" s="73">
        <f t="shared" si="2"/>
        <v>159500</v>
      </c>
      <c r="H34" s="73">
        <f t="shared" si="2"/>
        <v>159500</v>
      </c>
      <c r="I34" s="73">
        <f>'TARIFA SIN IVA MODIFICABLE '!F34</f>
        <v>300000</v>
      </c>
      <c r="J34" s="73">
        <f t="shared" si="3"/>
        <v>300000</v>
      </c>
      <c r="K34" s="73">
        <f t="shared" si="3"/>
        <v>300000</v>
      </c>
      <c r="L34" s="73">
        <f t="shared" si="3"/>
        <v>300000</v>
      </c>
      <c r="M34" s="73">
        <f t="shared" si="3"/>
        <v>300000</v>
      </c>
      <c r="N34" s="73">
        <f t="shared" si="6"/>
        <v>300000</v>
      </c>
      <c r="O34" s="73">
        <f t="shared" si="6"/>
        <v>300000</v>
      </c>
      <c r="P34" s="73">
        <f t="shared" si="6"/>
        <v>300000</v>
      </c>
      <c r="Q34" s="73">
        <f t="shared" si="6"/>
        <v>300000</v>
      </c>
      <c r="R34" s="73">
        <f t="shared" si="7"/>
        <v>300000</v>
      </c>
      <c r="S34" s="73">
        <f t="shared" si="7"/>
        <v>300000</v>
      </c>
      <c r="T34" s="73">
        <f t="shared" si="4"/>
        <v>300000</v>
      </c>
    </row>
    <row r="35" spans="1:20" s="44" customFormat="1" ht="30" x14ac:dyDescent="0.25">
      <c r="A35" s="187" t="str">
        <f>'TARIFA SIN IVA MODIFICABLE '!A35</f>
        <v>TELECOMUNICACIONES Y REDES INTENET</v>
      </c>
      <c r="B35" s="79" t="str">
        <f>IFERROR(CONCATENATE('TARIFA SIN IVA MODIFICABLE '!B35," ",'TARIFA SIN IVA MODIFICABLE '!C35),"")</f>
        <v>3071423 Conexión para Datafono + Clave de acceso WIFI (Para un equipo durante toda la feria)</v>
      </c>
      <c r="C35" s="73">
        <f>'TARIFA SIN IVA MODIFICABLE '!D35</f>
        <v>159600</v>
      </c>
      <c r="D35" s="73">
        <f t="shared" si="1"/>
        <v>159600</v>
      </c>
      <c r="E35" s="73">
        <f>'TARIFA SIN IVA MODIFICABLE '!E35</f>
        <v>273600</v>
      </c>
      <c r="F35" s="73">
        <f t="shared" si="2"/>
        <v>273600</v>
      </c>
      <c r="G35" s="73">
        <f t="shared" si="2"/>
        <v>273600</v>
      </c>
      <c r="H35" s="73">
        <f t="shared" si="2"/>
        <v>273600</v>
      </c>
      <c r="I35" s="73">
        <f>'TARIFA SIN IVA MODIFICABLE '!F35</f>
        <v>320000</v>
      </c>
      <c r="J35" s="73">
        <f t="shared" si="3"/>
        <v>320000</v>
      </c>
      <c r="K35" s="73">
        <f t="shared" si="3"/>
        <v>320000</v>
      </c>
      <c r="L35" s="73">
        <f t="shared" si="3"/>
        <v>320000</v>
      </c>
      <c r="M35" s="73">
        <f t="shared" si="3"/>
        <v>320000</v>
      </c>
      <c r="N35" s="73">
        <f t="shared" si="6"/>
        <v>320000</v>
      </c>
      <c r="O35" s="73">
        <f t="shared" si="6"/>
        <v>320000</v>
      </c>
      <c r="P35" s="73">
        <f t="shared" si="6"/>
        <v>320000</v>
      </c>
      <c r="Q35" s="73">
        <f t="shared" si="6"/>
        <v>320000</v>
      </c>
      <c r="R35" s="73">
        <f t="shared" si="7"/>
        <v>320000</v>
      </c>
      <c r="S35" s="73">
        <f t="shared" si="7"/>
        <v>320000</v>
      </c>
      <c r="T35" s="73">
        <f t="shared" si="4"/>
        <v>320000</v>
      </c>
    </row>
    <row r="36" spans="1:20" s="44" customFormat="1" ht="30" x14ac:dyDescent="0.25">
      <c r="A36" s="187" t="str">
        <f>'TARIFA SIN IVA MODIFICABLE '!A36</f>
        <v>TELECOMUNICACIONES Y REDES INTENET</v>
      </c>
      <c r="B36" s="79" t="str">
        <f>IFERROR(CONCATENATE('TARIFA SIN IVA MODIFICABLE '!B36," ",'TARIFA SIN IVA MODIFICABLE '!C36),"")</f>
        <v>3071424 Conexión para Datafono + Servicio de Internet Cableado (Para un equipo durante toda la feria)</v>
      </c>
      <c r="C36" s="73">
        <f>'TARIFA SIN IVA MODIFICABLE '!D36</f>
        <v>159600</v>
      </c>
      <c r="D36" s="73">
        <f t="shared" si="1"/>
        <v>159600</v>
      </c>
      <c r="E36" s="73">
        <f>'TARIFA SIN IVA MODIFICABLE '!E36</f>
        <v>273600</v>
      </c>
      <c r="F36" s="73">
        <f t="shared" si="2"/>
        <v>273600</v>
      </c>
      <c r="G36" s="73">
        <f t="shared" si="2"/>
        <v>273600</v>
      </c>
      <c r="H36" s="73">
        <f t="shared" si="2"/>
        <v>273600</v>
      </c>
      <c r="I36" s="73">
        <f>'TARIFA SIN IVA MODIFICABLE '!F36</f>
        <v>320000</v>
      </c>
      <c r="J36" s="73">
        <f t="shared" si="3"/>
        <v>320000</v>
      </c>
      <c r="K36" s="73">
        <f t="shared" si="3"/>
        <v>320000</v>
      </c>
      <c r="L36" s="73">
        <f t="shared" si="3"/>
        <v>320000</v>
      </c>
      <c r="M36" s="73">
        <f t="shared" si="3"/>
        <v>320000</v>
      </c>
      <c r="N36" s="73">
        <f t="shared" si="6"/>
        <v>320000</v>
      </c>
      <c r="O36" s="73">
        <f t="shared" si="6"/>
        <v>320000</v>
      </c>
      <c r="P36" s="73">
        <f t="shared" si="6"/>
        <v>320000</v>
      </c>
      <c r="Q36" s="73">
        <f t="shared" si="6"/>
        <v>320000</v>
      </c>
      <c r="R36" s="73">
        <f t="shared" si="7"/>
        <v>320000</v>
      </c>
      <c r="S36" s="73">
        <f t="shared" si="7"/>
        <v>320000</v>
      </c>
      <c r="T36" s="73">
        <f t="shared" si="4"/>
        <v>320000</v>
      </c>
    </row>
    <row r="37" spans="1:20" s="44" customFormat="1" ht="30" x14ac:dyDescent="0.25">
      <c r="A37" s="187" t="str">
        <f>'TARIFA SIN IVA MODIFICABLE '!A37</f>
        <v>TELECOMUNICACIONES Y REDES INTENET</v>
      </c>
      <c r="B37" s="79" t="str">
        <f>IFERROR(CONCATENATE('TARIFA SIN IVA MODIFICABLE '!B37," ",'TARIFA SIN IVA MODIFICABLE '!C37),"")</f>
        <v>3071425 Servicio de Internet Cableado + Clave de acceso WIFI (Para un equipo durante toda la feria)</v>
      </c>
      <c r="C37" s="73">
        <f>'TARIFA SIN IVA MODIFICABLE '!D37</f>
        <v>167600</v>
      </c>
      <c r="D37" s="73">
        <f t="shared" si="1"/>
        <v>167600</v>
      </c>
      <c r="E37" s="73">
        <f>'TARIFA SIN IVA MODIFICABLE '!E37</f>
        <v>287300</v>
      </c>
      <c r="F37" s="73">
        <f t="shared" si="2"/>
        <v>287300</v>
      </c>
      <c r="G37" s="73">
        <f t="shared" si="2"/>
        <v>287300</v>
      </c>
      <c r="H37" s="73">
        <f t="shared" si="2"/>
        <v>287300</v>
      </c>
      <c r="I37" s="73">
        <f>'TARIFA SIN IVA MODIFICABLE '!F37</f>
        <v>480000</v>
      </c>
      <c r="J37" s="73">
        <f t="shared" si="3"/>
        <v>480000</v>
      </c>
      <c r="K37" s="73">
        <f t="shared" si="3"/>
        <v>480000</v>
      </c>
      <c r="L37" s="73">
        <f t="shared" si="3"/>
        <v>480000</v>
      </c>
      <c r="M37" s="73">
        <f t="shared" si="3"/>
        <v>480000</v>
      </c>
      <c r="N37" s="73">
        <f t="shared" si="6"/>
        <v>480000</v>
      </c>
      <c r="O37" s="73">
        <f t="shared" si="6"/>
        <v>480000</v>
      </c>
      <c r="P37" s="73">
        <f t="shared" si="6"/>
        <v>480000</v>
      </c>
      <c r="Q37" s="73">
        <f t="shared" si="6"/>
        <v>480000</v>
      </c>
      <c r="R37" s="73">
        <f t="shared" si="7"/>
        <v>480000</v>
      </c>
      <c r="S37" s="73">
        <f t="shared" si="7"/>
        <v>480000</v>
      </c>
      <c r="T37" s="73">
        <f t="shared" si="4"/>
        <v>480000</v>
      </c>
    </row>
    <row r="38" spans="1:20" s="44" customFormat="1" ht="30" x14ac:dyDescent="0.25">
      <c r="A38" s="187" t="str">
        <f>'TARIFA SIN IVA MODIFICABLE '!A38</f>
        <v>TELECOMUNICACIONES Y REDES INTENET</v>
      </c>
      <c r="B38" s="79" t="str">
        <f>IFERROR(CONCATENATE('TARIFA SIN IVA MODIFICABLE '!B38," ",'TARIFA SIN IVA MODIFICABLE '!C38),"")</f>
        <v>3070202 Servicio Telefónico Urbano con Aparato (Incluye consumo local ilimitado)</v>
      </c>
      <c r="C38" s="73">
        <f>'TARIFA SIN IVA MODIFICABLE '!D38</f>
        <v>24000</v>
      </c>
      <c r="D38" s="73">
        <f t="shared" si="1"/>
        <v>24000</v>
      </c>
      <c r="E38" s="73">
        <f>'TARIFA SIN IVA MODIFICABLE '!E38</f>
        <v>41100</v>
      </c>
      <c r="F38" s="73">
        <f t="shared" si="2"/>
        <v>41100</v>
      </c>
      <c r="G38" s="73">
        <f t="shared" si="2"/>
        <v>41100</v>
      </c>
      <c r="H38" s="73">
        <f t="shared" si="2"/>
        <v>41100</v>
      </c>
      <c r="I38" s="73">
        <f>'TARIFA SIN IVA MODIFICABLE '!F38</f>
        <v>45100</v>
      </c>
      <c r="J38" s="73">
        <f t="shared" si="3"/>
        <v>45100</v>
      </c>
      <c r="K38" s="73">
        <f t="shared" si="3"/>
        <v>45100</v>
      </c>
      <c r="L38" s="73">
        <f t="shared" si="3"/>
        <v>45100</v>
      </c>
      <c r="M38" s="73">
        <f t="shared" si="3"/>
        <v>45100</v>
      </c>
      <c r="N38" s="73">
        <f t="shared" si="6"/>
        <v>45100</v>
      </c>
      <c r="O38" s="73">
        <f t="shared" si="6"/>
        <v>45100</v>
      </c>
      <c r="P38" s="73">
        <f t="shared" si="6"/>
        <v>45100</v>
      </c>
      <c r="Q38" s="73">
        <f t="shared" si="6"/>
        <v>45100</v>
      </c>
      <c r="R38" s="73">
        <f t="shared" si="7"/>
        <v>45100</v>
      </c>
      <c r="S38" s="73">
        <f t="shared" si="7"/>
        <v>45100</v>
      </c>
      <c r="T38" s="73">
        <f t="shared" si="4"/>
        <v>45100</v>
      </c>
    </row>
    <row r="39" spans="1:20" s="44" customFormat="1" ht="45" x14ac:dyDescent="0.25">
      <c r="A39" s="187" t="str">
        <f>'TARIFA SIN IVA MODIFICABLE '!A39</f>
        <v>TELECOMUNICACIONES Y REDES INTENET</v>
      </c>
      <c r="B39" s="79" t="str">
        <f>IFERROR(CONCATENATE('TARIFA SIN IVA MODIFICABLE '!B39," ",'TARIFA SIN IVA MODIFICABLE '!C39),"")</f>
        <v>3070207 Conexión cableada para Datafono: (No incluye Datafono) Para el datafono el expositor debe contactarse con la Red transaccional: Redeban o Credibanco</v>
      </c>
      <c r="C39" s="73">
        <f>'TARIFA SIN IVA MODIFICABLE '!D39</f>
        <v>62500</v>
      </c>
      <c r="D39" s="73">
        <f t="shared" si="1"/>
        <v>62500</v>
      </c>
      <c r="E39" s="73">
        <f>'TARIFA SIN IVA MODIFICABLE '!E39</f>
        <v>107000</v>
      </c>
      <c r="F39" s="73">
        <f t="shared" si="2"/>
        <v>107000</v>
      </c>
      <c r="G39" s="73">
        <f t="shared" si="2"/>
        <v>107000</v>
      </c>
      <c r="H39" s="73">
        <f t="shared" si="2"/>
        <v>107000</v>
      </c>
      <c r="I39" s="73">
        <f>'TARIFA SIN IVA MODIFICABLE '!F39</f>
        <v>112700</v>
      </c>
      <c r="J39" s="73">
        <f t="shared" si="3"/>
        <v>112700</v>
      </c>
      <c r="K39" s="73">
        <f t="shared" si="3"/>
        <v>112700</v>
      </c>
      <c r="L39" s="73">
        <f t="shared" si="3"/>
        <v>112700</v>
      </c>
      <c r="M39" s="73">
        <f t="shared" si="3"/>
        <v>112700</v>
      </c>
      <c r="N39" s="73">
        <f t="shared" si="6"/>
        <v>112700</v>
      </c>
      <c r="O39" s="73">
        <f t="shared" si="6"/>
        <v>112700</v>
      </c>
      <c r="P39" s="73">
        <f t="shared" si="6"/>
        <v>112700</v>
      </c>
      <c r="Q39" s="73">
        <f t="shared" si="6"/>
        <v>112700</v>
      </c>
      <c r="R39" s="73">
        <f t="shared" si="7"/>
        <v>112700</v>
      </c>
      <c r="S39" s="73">
        <f t="shared" si="7"/>
        <v>112700</v>
      </c>
      <c r="T39" s="73">
        <f t="shared" si="4"/>
        <v>112700</v>
      </c>
    </row>
    <row r="40" spans="1:20" s="44" customFormat="1" ht="45" x14ac:dyDescent="0.25">
      <c r="A40" s="187" t="str">
        <f>'TARIFA SIN IVA MODIFICABLE '!A40</f>
        <v>TELECOMUNICACIONES Y REDES REDES</v>
      </c>
      <c r="B40" s="79" t="str">
        <f>IFERROR(CONCATENATE('TARIFA SIN IVA MODIFICABLE '!B40," ",'TARIFA SIN IVA MODIFICABLE '!C40),"")</f>
        <v>3071437 Internet Dedicado: Si requiere conexión banda ancha para diferentes servicios o redes locales, contáctese con el área del PLUS de Corferias para brindarle asesoría y cotización.</v>
      </c>
      <c r="C40" s="73">
        <f>'TARIFA SIN IVA MODIFICABLE '!D40</f>
        <v>0</v>
      </c>
      <c r="D40" s="73">
        <f t="shared" si="1"/>
        <v>0</v>
      </c>
      <c r="E40" s="73">
        <f>'TARIFA SIN IVA MODIFICABLE '!E40</f>
        <v>0</v>
      </c>
      <c r="F40" s="73">
        <f t="shared" si="2"/>
        <v>0</v>
      </c>
      <c r="G40" s="73">
        <f t="shared" si="2"/>
        <v>0</v>
      </c>
      <c r="H40" s="73">
        <f t="shared" si="2"/>
        <v>0</v>
      </c>
      <c r="I40" s="73">
        <f>'TARIFA SIN IVA MODIFICABLE '!F40</f>
        <v>0</v>
      </c>
      <c r="J40" s="73">
        <f t="shared" si="3"/>
        <v>0</v>
      </c>
      <c r="K40" s="73">
        <f t="shared" si="3"/>
        <v>0</v>
      </c>
      <c r="L40" s="73">
        <f t="shared" si="3"/>
        <v>0</v>
      </c>
      <c r="M40" s="73">
        <f t="shared" si="3"/>
        <v>0</v>
      </c>
      <c r="N40" s="73">
        <f t="shared" si="6"/>
        <v>0</v>
      </c>
      <c r="O40" s="73">
        <f t="shared" si="6"/>
        <v>0</v>
      </c>
      <c r="P40" s="73">
        <f t="shared" si="6"/>
        <v>0</v>
      </c>
      <c r="Q40" s="73">
        <f t="shared" si="6"/>
        <v>0</v>
      </c>
      <c r="R40" s="73">
        <f t="shared" si="7"/>
        <v>0</v>
      </c>
      <c r="S40" s="73">
        <f t="shared" si="7"/>
        <v>0</v>
      </c>
      <c r="T40" s="73">
        <f t="shared" si="4"/>
        <v>0</v>
      </c>
    </row>
    <row r="41" spans="1:20" s="44" customFormat="1" ht="60" x14ac:dyDescent="0.25">
      <c r="A41" s="187" t="str">
        <f>'TARIFA SIN IVA MODIFICABLE '!A41</f>
        <v>TELECOMUNICACIONES Y REDES REDES</v>
      </c>
      <c r="B41" s="79" t="str">
        <f>IFERROR(CONCATENATE('TARIFA SIN IVA MODIFICABLE '!B41," ",'TARIFA SIN IVA MODIFICABLE '!C41),"")</f>
        <v>3071406 Instalación Punto de Red: Incluye un cable UTP por punto, equipos de comunicación necesarios para la conexión de red (En caso de ser necesarios en calidad de préstamo), asesoría para el diseño de red). No incluye servicio de Internet.</v>
      </c>
      <c r="C41" s="73">
        <f>'TARIFA SIN IVA MODIFICABLE '!D41</f>
        <v>61500</v>
      </c>
      <c r="D41" s="73">
        <f t="shared" si="1"/>
        <v>61500</v>
      </c>
      <c r="E41" s="73">
        <f>'TARIFA SIN IVA MODIFICABLE '!E41</f>
        <v>61500</v>
      </c>
      <c r="F41" s="73">
        <f t="shared" si="2"/>
        <v>61500</v>
      </c>
      <c r="G41" s="73">
        <f t="shared" si="2"/>
        <v>61500</v>
      </c>
      <c r="H41" s="73">
        <f t="shared" si="2"/>
        <v>61500</v>
      </c>
      <c r="I41" s="73">
        <f>'TARIFA SIN IVA MODIFICABLE '!F41</f>
        <v>61500</v>
      </c>
      <c r="J41" s="73">
        <f t="shared" si="3"/>
        <v>61500</v>
      </c>
      <c r="K41" s="73">
        <f t="shared" si="3"/>
        <v>61500</v>
      </c>
      <c r="L41" s="73">
        <f t="shared" si="3"/>
        <v>61500</v>
      </c>
      <c r="M41" s="73">
        <f t="shared" si="3"/>
        <v>61500</v>
      </c>
      <c r="N41" s="73">
        <f t="shared" si="6"/>
        <v>61500</v>
      </c>
      <c r="O41" s="73">
        <f t="shared" si="6"/>
        <v>61500</v>
      </c>
      <c r="P41" s="73">
        <f t="shared" si="6"/>
        <v>61500</v>
      </c>
      <c r="Q41" s="73">
        <f t="shared" si="6"/>
        <v>61500</v>
      </c>
      <c r="R41" s="73">
        <f t="shared" si="7"/>
        <v>61500</v>
      </c>
      <c r="S41" s="73">
        <f t="shared" si="7"/>
        <v>61500</v>
      </c>
      <c r="T41" s="73">
        <f t="shared" si="4"/>
        <v>61500</v>
      </c>
    </row>
    <row r="42" spans="1:20" s="44" customFormat="1" ht="60" x14ac:dyDescent="0.25">
      <c r="A42" s="187" t="str">
        <f>'TARIFA SIN IVA MODIFICABLE '!A42</f>
        <v>TELECOMUNICACIONES Y REDES REDES</v>
      </c>
      <c r="B42" s="79" t="str">
        <f>IFERROR(CONCATENATE('TARIFA SIN IVA MODIFICABLE '!B42," ",'TARIFA SIN IVA MODIFICABLE '!C42),"")</f>
        <v>3071402 Servicio de VLAN: Servicio virtual de red. Permite la conexión de red interna, entre dispositivos en diferentes pabellones del Recinto Ferial. No incluye servicio de Internet, Incluye un punto de red.  VALOR POR FERIA</v>
      </c>
      <c r="C42" s="73">
        <f>'TARIFA SIN IVA MODIFICABLE '!D42</f>
        <v>183400</v>
      </c>
      <c r="D42" s="73">
        <f t="shared" si="1"/>
        <v>183400</v>
      </c>
      <c r="E42" s="73">
        <f>'TARIFA SIN IVA MODIFICABLE '!E42</f>
        <v>183400</v>
      </c>
      <c r="F42" s="73">
        <f t="shared" si="2"/>
        <v>183400</v>
      </c>
      <c r="G42" s="73">
        <f t="shared" si="2"/>
        <v>183400</v>
      </c>
      <c r="H42" s="73">
        <f t="shared" si="2"/>
        <v>183400</v>
      </c>
      <c r="I42" s="73">
        <f>'TARIFA SIN IVA MODIFICABLE '!F42</f>
        <v>183400</v>
      </c>
      <c r="J42" s="73">
        <f t="shared" si="3"/>
        <v>183400</v>
      </c>
      <c r="K42" s="73">
        <f t="shared" si="3"/>
        <v>183400</v>
      </c>
      <c r="L42" s="73">
        <f t="shared" si="3"/>
        <v>183400</v>
      </c>
      <c r="M42" s="73">
        <f t="shared" si="3"/>
        <v>183400</v>
      </c>
      <c r="N42" s="73">
        <f t="shared" si="6"/>
        <v>183400</v>
      </c>
      <c r="O42" s="73">
        <f t="shared" si="6"/>
        <v>183400</v>
      </c>
      <c r="P42" s="73">
        <f t="shared" si="6"/>
        <v>183400</v>
      </c>
      <c r="Q42" s="73">
        <f t="shared" si="6"/>
        <v>183400</v>
      </c>
      <c r="R42" s="73">
        <f t="shared" si="7"/>
        <v>183400</v>
      </c>
      <c r="S42" s="73">
        <f t="shared" si="7"/>
        <v>183400</v>
      </c>
      <c r="T42" s="73">
        <f t="shared" si="4"/>
        <v>183400</v>
      </c>
    </row>
    <row r="43" spans="1:20" s="44" customFormat="1" ht="60" x14ac:dyDescent="0.25">
      <c r="A43" s="187" t="str">
        <f>'TARIFA SIN IVA MODIFICABLE '!A43</f>
        <v>TELECOMUNICACIONES Y REDES REDES</v>
      </c>
      <c r="B43" s="79" t="str">
        <f>IFERROR(CONCATENATE('TARIFA SIN IVA MODIFICABLE '!B43," ",'TARIFA SIN IVA MODIFICABLE '!C43),"")</f>
        <v>3071430 Extensión LAN, servicio virtual para extensión de red externa dentro del recinto ferial en cualquier ubicación, incluye punto de red para poder extender internet de terceros, no incluye internet</v>
      </c>
      <c r="C43" s="73">
        <f>'TARIFA SIN IVA MODIFICABLE '!D43</f>
        <v>2185400</v>
      </c>
      <c r="D43" s="73">
        <f t="shared" si="1"/>
        <v>2185400</v>
      </c>
      <c r="E43" s="73">
        <f>'TARIFA SIN IVA MODIFICABLE '!E43</f>
        <v>2185400</v>
      </c>
      <c r="F43" s="73">
        <f t="shared" si="2"/>
        <v>2185400</v>
      </c>
      <c r="G43" s="73">
        <f t="shared" si="2"/>
        <v>2185400</v>
      </c>
      <c r="H43" s="73">
        <f t="shared" si="2"/>
        <v>2185400</v>
      </c>
      <c r="I43" s="73">
        <f>'TARIFA SIN IVA MODIFICABLE '!F43</f>
        <v>2185400</v>
      </c>
      <c r="J43" s="73">
        <f t="shared" si="3"/>
        <v>2185400</v>
      </c>
      <c r="K43" s="73">
        <f t="shared" si="3"/>
        <v>2185400</v>
      </c>
      <c r="L43" s="73">
        <f t="shared" si="3"/>
        <v>2185400</v>
      </c>
      <c r="M43" s="73">
        <f t="shared" si="3"/>
        <v>2185400</v>
      </c>
      <c r="N43" s="73">
        <f t="shared" si="6"/>
        <v>2185400</v>
      </c>
      <c r="O43" s="73">
        <f t="shared" si="6"/>
        <v>2185400</v>
      </c>
      <c r="P43" s="73">
        <f t="shared" si="6"/>
        <v>2185400</v>
      </c>
      <c r="Q43" s="73">
        <f t="shared" si="6"/>
        <v>2185400</v>
      </c>
      <c r="R43" s="73">
        <f t="shared" si="7"/>
        <v>2185400</v>
      </c>
      <c r="S43" s="73">
        <f t="shared" si="7"/>
        <v>2185400</v>
      </c>
      <c r="T43" s="73">
        <f t="shared" si="4"/>
        <v>2185400</v>
      </c>
    </row>
    <row r="44" spans="1:20" s="44" customFormat="1" ht="30" x14ac:dyDescent="0.25">
      <c r="A44" s="187" t="str">
        <f>'TARIFA SIN IVA MODIFICABLE '!A44</f>
        <v>TELECOMUNICACIONES Y REDES REDES</v>
      </c>
      <c r="B44" s="79" t="str">
        <f>IFERROR(CONCATENATE('TARIFA SIN IVA MODIFICABLE '!B44," ",'TARIFA SIN IVA MODIFICABLE '!C44),"")</f>
        <v xml:space="preserve">3071442 Soporte técnico permanente por un turno de 8 horas. (Solicitar con 24 horas de anterioridad) VALOR DÍARIO </v>
      </c>
      <c r="C44" s="73">
        <f>'TARIFA SIN IVA MODIFICABLE '!D44</f>
        <v>161800</v>
      </c>
      <c r="D44" s="73">
        <f>'TARIFA SIN IVA MODIFICABLE '!$E44 *D$1</f>
        <v>323600</v>
      </c>
      <c r="E44" s="73">
        <f>'TARIFA SIN IVA MODIFICABLE '!$E44 *E$1</f>
        <v>485400</v>
      </c>
      <c r="F44" s="73">
        <f>'TARIFA SIN IVA MODIFICABLE '!$E44 *F$1</f>
        <v>647200</v>
      </c>
      <c r="G44" s="73">
        <f>'TARIFA SIN IVA MODIFICABLE '!$E44 *G$1</f>
        <v>809000</v>
      </c>
      <c r="H44" s="73">
        <f>'TARIFA SIN IVA MODIFICABLE '!$E44 *H$1</f>
        <v>970800</v>
      </c>
      <c r="I44" s="73">
        <f>'TARIFA SIN IVA MODIFICABLE '!$E44 *I$1</f>
        <v>1132600</v>
      </c>
      <c r="J44" s="73">
        <f>'TARIFA SIN IVA MODIFICABLE '!$E44 *J$1</f>
        <v>1294400</v>
      </c>
      <c r="K44" s="73">
        <f>'TARIFA SIN IVA MODIFICABLE '!$E44 *K$1</f>
        <v>1456200</v>
      </c>
      <c r="L44" s="73">
        <f>'TARIFA SIN IVA MODIFICABLE '!$E44 *L$1</f>
        <v>1618000</v>
      </c>
      <c r="M44" s="73">
        <f>'TARIFA SIN IVA MODIFICABLE '!$E44 *M$1</f>
        <v>1779800</v>
      </c>
      <c r="N44" s="73">
        <f>'TARIFA SIN IVA MODIFICABLE '!$E44 *N$1</f>
        <v>1941600</v>
      </c>
      <c r="O44" s="73">
        <f>'TARIFA SIN IVA MODIFICABLE '!$E44 *O$1</f>
        <v>2103400</v>
      </c>
      <c r="P44" s="73">
        <f>'TARIFA SIN IVA MODIFICABLE '!$E44 *P$1</f>
        <v>2265200</v>
      </c>
      <c r="Q44" s="73">
        <f>'TARIFA SIN IVA MODIFICABLE '!$E44 *Q$1</f>
        <v>2427000</v>
      </c>
      <c r="R44" s="73">
        <f>'TARIFA SIN IVA MODIFICABLE '!$E44 *R$1</f>
        <v>2588800</v>
      </c>
      <c r="S44" s="73">
        <f>'TARIFA SIN IVA MODIFICABLE '!$E44 *S$1</f>
        <v>2750600</v>
      </c>
      <c r="T44" s="73">
        <f>'TARIFA SIN IVA MODIFICABLE '!$E44 *T$1</f>
        <v>2912400</v>
      </c>
    </row>
    <row r="45" spans="1:20" s="44" customFormat="1" ht="30" x14ac:dyDescent="0.25">
      <c r="A45" s="187" t="str">
        <f>'TARIFA SIN IVA MODIFICABLE '!A110</f>
        <v>MOBILIARIO Y ELEMENTOS DE DECORACIÓN COMBOS</v>
      </c>
      <c r="B45" s="79" t="str">
        <f>IFERROR(CONCATENATE('TARIFA SIN IVA MODIFICABLE '!B110," ",'TARIFA SIN IVA MODIFICABLE '!C110),"")</f>
        <v>3071105 KIT básico oficina 2 (2 sillas interlocutoras negras, 1 silla ejecutiva cuero, 1 mesa oficina)</v>
      </c>
      <c r="C45" s="73">
        <f>'TARIFA SIN IVA MODIFICABLE '!D110</f>
        <v>247600</v>
      </c>
      <c r="D45" s="73">
        <f t="shared" si="1"/>
        <v>247600</v>
      </c>
      <c r="E45" s="73">
        <f t="shared" ref="E45" si="8">D45</f>
        <v>247600</v>
      </c>
      <c r="F45" s="73">
        <f t="shared" ref="F45" si="9">E45</f>
        <v>247600</v>
      </c>
      <c r="G45" s="73">
        <f t="shared" ref="G45" si="10">F45</f>
        <v>247600</v>
      </c>
      <c r="H45" s="73">
        <f t="shared" ref="H45" si="11">G45</f>
        <v>247600</v>
      </c>
      <c r="I45" s="73">
        <f t="shared" ref="I45" si="12">H45</f>
        <v>247600</v>
      </c>
      <c r="J45" s="73">
        <f t="shared" ref="J45" si="13">I45</f>
        <v>247600</v>
      </c>
      <c r="K45" s="73">
        <f t="shared" ref="K45" si="14">J45</f>
        <v>247600</v>
      </c>
      <c r="L45" s="73">
        <f t="shared" ref="L45" si="15">K45</f>
        <v>247600</v>
      </c>
      <c r="M45" s="73">
        <f t="shared" ref="M45" si="16">L45</f>
        <v>247600</v>
      </c>
      <c r="N45" s="73">
        <f t="shared" ref="N45" si="17">M45</f>
        <v>247600</v>
      </c>
      <c r="O45" s="73">
        <f t="shared" ref="O45" si="18">N45</f>
        <v>247600</v>
      </c>
      <c r="P45" s="73">
        <f t="shared" ref="P45" si="19">O45</f>
        <v>247600</v>
      </c>
      <c r="Q45" s="73">
        <f t="shared" ref="Q45" si="20">P45</f>
        <v>247600</v>
      </c>
      <c r="R45" s="73">
        <f t="shared" ref="R45" si="21">Q45</f>
        <v>247600</v>
      </c>
      <c r="S45" s="73">
        <f t="shared" ref="S45" si="22">R45</f>
        <v>247600</v>
      </c>
      <c r="T45" s="73">
        <f t="shared" ref="T45" si="23">S45</f>
        <v>247600</v>
      </c>
    </row>
    <row r="46" spans="1:20" s="44" customFormat="1" ht="30" x14ac:dyDescent="0.25">
      <c r="A46" s="187" t="str">
        <f>'TARIFA SIN IVA MODIFICABLE '!A111</f>
        <v>MOBILIARIO Y ELEMENTOS DE DECORACIÓN COMBOS</v>
      </c>
      <c r="B46" s="79" t="str">
        <f>IFERROR(CONCATENATE('TARIFA SIN IVA MODIFICABLE '!B111," ",'TARIFA SIN IVA MODIFICABLE '!C111),"")</f>
        <v>3071036 Mesa plegable plástico + 2 sillas interlocutoras negras</v>
      </c>
      <c r="C46" s="73">
        <f>'TARIFA SIN IVA MODIFICABLE '!D111</f>
        <v>198700</v>
      </c>
      <c r="D46" s="73">
        <f t="shared" ref="D46:D109" si="24">C46</f>
        <v>198700</v>
      </c>
      <c r="E46" s="73">
        <f t="shared" ref="E46:E109" si="25">D46</f>
        <v>198700</v>
      </c>
      <c r="F46" s="73">
        <f t="shared" ref="F46:F109" si="26">E46</f>
        <v>198700</v>
      </c>
      <c r="G46" s="73">
        <f t="shared" ref="G46:G109" si="27">F46</f>
        <v>198700</v>
      </c>
      <c r="H46" s="73">
        <f t="shared" ref="H46:H109" si="28">G46</f>
        <v>198700</v>
      </c>
      <c r="I46" s="73">
        <f t="shared" ref="I46:I109" si="29">H46</f>
        <v>198700</v>
      </c>
      <c r="J46" s="73">
        <f t="shared" ref="J46:J109" si="30">I46</f>
        <v>198700</v>
      </c>
      <c r="K46" s="73">
        <f t="shared" ref="K46:K109" si="31">J46</f>
        <v>198700</v>
      </c>
      <c r="L46" s="73">
        <f t="shared" ref="L46:L109" si="32">K46</f>
        <v>198700</v>
      </c>
      <c r="M46" s="73">
        <f t="shared" ref="M46:M109" si="33">L46</f>
        <v>198700</v>
      </c>
      <c r="N46" s="73">
        <f t="shared" ref="N46:N109" si="34">M46</f>
        <v>198700</v>
      </c>
      <c r="O46" s="73">
        <f t="shared" ref="O46:O109" si="35">N46</f>
        <v>198700</v>
      </c>
      <c r="P46" s="73">
        <f t="shared" ref="P46:P109" si="36">O46</f>
        <v>198700</v>
      </c>
      <c r="Q46" s="73">
        <f t="shared" ref="Q46:Q109" si="37">P46</f>
        <v>198700</v>
      </c>
      <c r="R46" s="73">
        <f t="shared" ref="R46:R109" si="38">Q46</f>
        <v>198700</v>
      </c>
      <c r="S46" s="73">
        <f t="shared" ref="S46:S109" si="39">R46</f>
        <v>198700</v>
      </c>
      <c r="T46" s="73">
        <f t="shared" ref="T46:T109" si="40">S46</f>
        <v>198700</v>
      </c>
    </row>
    <row r="47" spans="1:20" s="44" customFormat="1" ht="30" x14ac:dyDescent="0.25">
      <c r="A47" s="187" t="str">
        <f>'TARIFA SIN IVA MODIFICABLE '!A112</f>
        <v>MOBILIARIO Y ELEMENTOS DE DECORACIÓN COMBOS</v>
      </c>
      <c r="B47" s="79" t="str">
        <f>IFERROR(CONCATENATE('TARIFA SIN IVA MODIFICABLE '!B112," ",'TARIFA SIN IVA MODIFICABLE '!C112),"")</f>
        <v>3071039 Mesa alta Daysa + 2 sillas neumáticas altas Marsella</v>
      </c>
      <c r="C47" s="73">
        <f>'TARIFA SIN IVA MODIFICABLE '!D112</f>
        <v>258000</v>
      </c>
      <c r="D47" s="73">
        <f t="shared" si="24"/>
        <v>258000</v>
      </c>
      <c r="E47" s="73">
        <f t="shared" si="25"/>
        <v>258000</v>
      </c>
      <c r="F47" s="73">
        <f t="shared" si="26"/>
        <v>258000</v>
      </c>
      <c r="G47" s="73">
        <f t="shared" si="27"/>
        <v>258000</v>
      </c>
      <c r="H47" s="73">
        <f t="shared" si="28"/>
        <v>258000</v>
      </c>
      <c r="I47" s="73">
        <f t="shared" si="29"/>
        <v>258000</v>
      </c>
      <c r="J47" s="73">
        <f t="shared" si="30"/>
        <v>258000</v>
      </c>
      <c r="K47" s="73">
        <f t="shared" si="31"/>
        <v>258000</v>
      </c>
      <c r="L47" s="73">
        <f t="shared" si="32"/>
        <v>258000</v>
      </c>
      <c r="M47" s="73">
        <f t="shared" si="33"/>
        <v>258000</v>
      </c>
      <c r="N47" s="73">
        <f t="shared" si="34"/>
        <v>258000</v>
      </c>
      <c r="O47" s="73">
        <f t="shared" si="35"/>
        <v>258000</v>
      </c>
      <c r="P47" s="73">
        <f t="shared" si="36"/>
        <v>258000</v>
      </c>
      <c r="Q47" s="73">
        <f t="shared" si="37"/>
        <v>258000</v>
      </c>
      <c r="R47" s="73">
        <f t="shared" si="38"/>
        <v>258000</v>
      </c>
      <c r="S47" s="73">
        <f t="shared" si="39"/>
        <v>258000</v>
      </c>
      <c r="T47" s="73">
        <f t="shared" si="40"/>
        <v>258000</v>
      </c>
    </row>
    <row r="48" spans="1:20" s="44" customFormat="1" ht="30" x14ac:dyDescent="0.25">
      <c r="A48" s="187" t="str">
        <f>'TARIFA SIN IVA MODIFICABLE '!A113</f>
        <v>MOBILIARIO Y ELEMENTOS DE DECORACIÓN COMBOS</v>
      </c>
      <c r="B48" s="79" t="str">
        <f>IFERROR(CONCATENATE('TARIFA SIN IVA MODIFICABLE '!B113," ",'TARIFA SIN IVA MODIFICABLE '!C113),"")</f>
        <v>3071054 Mesa estándar Lotus vidrio + 2 sillas tipo huevo</v>
      </c>
      <c r="C48" s="73">
        <f>'TARIFA SIN IVA MODIFICABLE '!D113</f>
        <v>284000</v>
      </c>
      <c r="D48" s="73">
        <f t="shared" si="24"/>
        <v>284000</v>
      </c>
      <c r="E48" s="73">
        <f t="shared" si="25"/>
        <v>284000</v>
      </c>
      <c r="F48" s="73">
        <f t="shared" si="26"/>
        <v>284000</v>
      </c>
      <c r="G48" s="73">
        <f t="shared" si="27"/>
        <v>284000</v>
      </c>
      <c r="H48" s="73">
        <f t="shared" si="28"/>
        <v>284000</v>
      </c>
      <c r="I48" s="73">
        <f t="shared" si="29"/>
        <v>284000</v>
      </c>
      <c r="J48" s="73">
        <f t="shared" si="30"/>
        <v>284000</v>
      </c>
      <c r="K48" s="73">
        <f t="shared" si="31"/>
        <v>284000</v>
      </c>
      <c r="L48" s="73">
        <f t="shared" si="32"/>
        <v>284000</v>
      </c>
      <c r="M48" s="73">
        <f t="shared" si="33"/>
        <v>284000</v>
      </c>
      <c r="N48" s="73">
        <f t="shared" si="34"/>
        <v>284000</v>
      </c>
      <c r="O48" s="73">
        <f t="shared" si="35"/>
        <v>284000</v>
      </c>
      <c r="P48" s="73">
        <f t="shared" si="36"/>
        <v>284000</v>
      </c>
      <c r="Q48" s="73">
        <f t="shared" si="37"/>
        <v>284000</v>
      </c>
      <c r="R48" s="73">
        <f t="shared" si="38"/>
        <v>284000</v>
      </c>
      <c r="S48" s="73">
        <f t="shared" si="39"/>
        <v>284000</v>
      </c>
      <c r="T48" s="73">
        <f t="shared" si="40"/>
        <v>284000</v>
      </c>
    </row>
    <row r="49" spans="1:20" s="44" customFormat="1" ht="30" x14ac:dyDescent="0.25">
      <c r="A49" s="187" t="str">
        <f>'TARIFA SIN IVA MODIFICABLE '!A45</f>
        <v>MOBILIARIO Y ELEMENTOS DE DECORACIÓN SILLAS</v>
      </c>
      <c r="B49" s="79" t="str">
        <f>IFERROR(CONCATENATE('TARIFA SIN IVA MODIFICABLE '!B45," ",'TARIFA SIN IVA MODIFICABLE '!C45),"")</f>
        <v>3071061 Silla estándar Suiza (48cm x 46cm x 45cm)</v>
      </c>
      <c r="C49" s="73">
        <f>'TARIFA SIN IVA MODIFICABLE '!D45</f>
        <v>71800</v>
      </c>
      <c r="D49" s="73">
        <f t="shared" si="24"/>
        <v>71800</v>
      </c>
      <c r="E49" s="73">
        <f t="shared" si="25"/>
        <v>71800</v>
      </c>
      <c r="F49" s="73">
        <f t="shared" si="26"/>
        <v>71800</v>
      </c>
      <c r="G49" s="73">
        <f t="shared" si="27"/>
        <v>71800</v>
      </c>
      <c r="H49" s="73">
        <f t="shared" si="28"/>
        <v>71800</v>
      </c>
      <c r="I49" s="73">
        <f t="shared" si="29"/>
        <v>71800</v>
      </c>
      <c r="J49" s="73">
        <f t="shared" si="30"/>
        <v>71800</v>
      </c>
      <c r="K49" s="73">
        <f t="shared" si="31"/>
        <v>71800</v>
      </c>
      <c r="L49" s="73">
        <f t="shared" si="32"/>
        <v>71800</v>
      </c>
      <c r="M49" s="73">
        <f t="shared" si="33"/>
        <v>71800</v>
      </c>
      <c r="N49" s="73">
        <f t="shared" si="34"/>
        <v>71800</v>
      </c>
      <c r="O49" s="73">
        <f t="shared" si="35"/>
        <v>71800</v>
      </c>
      <c r="P49" s="73">
        <f t="shared" si="36"/>
        <v>71800</v>
      </c>
      <c r="Q49" s="73">
        <f t="shared" si="37"/>
        <v>71800</v>
      </c>
      <c r="R49" s="73">
        <f t="shared" si="38"/>
        <v>71800</v>
      </c>
      <c r="S49" s="73">
        <f t="shared" si="39"/>
        <v>71800</v>
      </c>
      <c r="T49" s="73">
        <f t="shared" si="40"/>
        <v>71800</v>
      </c>
    </row>
    <row r="50" spans="1:20" s="44" customFormat="1" ht="30" x14ac:dyDescent="0.25">
      <c r="A50" s="187" t="str">
        <f>'TARIFA SIN IVA MODIFICABLE '!A46</f>
        <v>MOBILIARIO Y ELEMENTOS DE DECORACIÓN SILLAS</v>
      </c>
      <c r="B50" s="79" t="str">
        <f>IFERROR(CONCATENATE('TARIFA SIN IVA MODIFICABLE '!B46," ",'TARIFA SIN IVA MODIFICABLE '!C46),"")</f>
        <v>3071061 Silla estándar Tipo Huevo Blanca (48cm x 46cm x 45cm)</v>
      </c>
      <c r="C50" s="73">
        <f>'TARIFA SIN IVA MODIFICABLE '!D46</f>
        <v>71800</v>
      </c>
      <c r="D50" s="73">
        <f t="shared" si="24"/>
        <v>71800</v>
      </c>
      <c r="E50" s="73">
        <f t="shared" si="25"/>
        <v>71800</v>
      </c>
      <c r="F50" s="73">
        <f t="shared" si="26"/>
        <v>71800</v>
      </c>
      <c r="G50" s="73">
        <f t="shared" si="27"/>
        <v>71800</v>
      </c>
      <c r="H50" s="73">
        <f t="shared" si="28"/>
        <v>71800</v>
      </c>
      <c r="I50" s="73">
        <f t="shared" si="29"/>
        <v>71800</v>
      </c>
      <c r="J50" s="73">
        <f t="shared" si="30"/>
        <v>71800</v>
      </c>
      <c r="K50" s="73">
        <f t="shared" si="31"/>
        <v>71800</v>
      </c>
      <c r="L50" s="73">
        <f t="shared" si="32"/>
        <v>71800</v>
      </c>
      <c r="M50" s="73">
        <f t="shared" si="33"/>
        <v>71800</v>
      </c>
      <c r="N50" s="73">
        <f t="shared" si="34"/>
        <v>71800</v>
      </c>
      <c r="O50" s="73">
        <f t="shared" si="35"/>
        <v>71800</v>
      </c>
      <c r="P50" s="73">
        <f t="shared" si="36"/>
        <v>71800</v>
      </c>
      <c r="Q50" s="73">
        <f t="shared" si="37"/>
        <v>71800</v>
      </c>
      <c r="R50" s="73">
        <f t="shared" si="38"/>
        <v>71800</v>
      </c>
      <c r="S50" s="73">
        <f t="shared" si="39"/>
        <v>71800</v>
      </c>
      <c r="T50" s="73">
        <f t="shared" si="40"/>
        <v>71800</v>
      </c>
    </row>
    <row r="51" spans="1:20" s="44" customFormat="1" ht="30" x14ac:dyDescent="0.25">
      <c r="A51" s="187" t="str">
        <f>'TARIFA SIN IVA MODIFICABLE '!A47</f>
        <v>MOBILIARIO Y ELEMENTOS DE DECORACIÓN SILLAS</v>
      </c>
      <c r="B51" s="79" t="str">
        <f>IFERROR(CONCATENATE('TARIFA SIN IVA MODIFICABLE '!B47," ",'TARIFA SIN IVA MODIFICABLE '!C47),"")</f>
        <v>3071061 Silla estándar Tipo Huevo Negra (48cm x 46cm x 45cm)</v>
      </c>
      <c r="C51" s="73">
        <f>'TARIFA SIN IVA MODIFICABLE '!D47</f>
        <v>71800</v>
      </c>
      <c r="D51" s="73">
        <f t="shared" si="24"/>
        <v>71800</v>
      </c>
      <c r="E51" s="73">
        <f t="shared" si="25"/>
        <v>71800</v>
      </c>
      <c r="F51" s="73">
        <f t="shared" si="26"/>
        <v>71800</v>
      </c>
      <c r="G51" s="73">
        <f t="shared" si="27"/>
        <v>71800</v>
      </c>
      <c r="H51" s="73">
        <f t="shared" si="28"/>
        <v>71800</v>
      </c>
      <c r="I51" s="73">
        <f t="shared" si="29"/>
        <v>71800</v>
      </c>
      <c r="J51" s="73">
        <f t="shared" si="30"/>
        <v>71800</v>
      </c>
      <c r="K51" s="73">
        <f t="shared" si="31"/>
        <v>71800</v>
      </c>
      <c r="L51" s="73">
        <f t="shared" si="32"/>
        <v>71800</v>
      </c>
      <c r="M51" s="73">
        <f t="shared" si="33"/>
        <v>71800</v>
      </c>
      <c r="N51" s="73">
        <f t="shared" si="34"/>
        <v>71800</v>
      </c>
      <c r="O51" s="73">
        <f t="shared" si="35"/>
        <v>71800</v>
      </c>
      <c r="P51" s="73">
        <f t="shared" si="36"/>
        <v>71800</v>
      </c>
      <c r="Q51" s="73">
        <f t="shared" si="37"/>
        <v>71800</v>
      </c>
      <c r="R51" s="73">
        <f t="shared" si="38"/>
        <v>71800</v>
      </c>
      <c r="S51" s="73">
        <f t="shared" si="39"/>
        <v>71800</v>
      </c>
      <c r="T51" s="73">
        <f t="shared" si="40"/>
        <v>71800</v>
      </c>
    </row>
    <row r="52" spans="1:20" s="44" customFormat="1" ht="30" x14ac:dyDescent="0.25">
      <c r="A52" s="187" t="str">
        <f>'TARIFA SIN IVA MODIFICABLE '!A49</f>
        <v>MOBILIARIO Y ELEMENTOS DE DECORACIÓN SILLAS</v>
      </c>
      <c r="B52" s="79" t="str">
        <f>IFERROR(CONCATENATE('TARIFA SIN IVA MODIFICABLE '!B49," ",'TARIFA SIN IVA MODIFICABLE '!C49),"")</f>
        <v>3071061 Silla Interlocutora Negra (79cm x 53cm x 42cm)</v>
      </c>
      <c r="C52" s="73">
        <f>'TARIFA SIN IVA MODIFICABLE '!D49</f>
        <v>51700</v>
      </c>
      <c r="D52" s="73">
        <f t="shared" si="24"/>
        <v>51700</v>
      </c>
      <c r="E52" s="73">
        <f t="shared" si="25"/>
        <v>51700</v>
      </c>
      <c r="F52" s="73">
        <f t="shared" si="26"/>
        <v>51700</v>
      </c>
      <c r="G52" s="73">
        <f t="shared" si="27"/>
        <v>51700</v>
      </c>
      <c r="H52" s="73">
        <f t="shared" si="28"/>
        <v>51700</v>
      </c>
      <c r="I52" s="73">
        <f t="shared" si="29"/>
        <v>51700</v>
      </c>
      <c r="J52" s="73">
        <f t="shared" si="30"/>
        <v>51700</v>
      </c>
      <c r="K52" s="73">
        <f t="shared" si="31"/>
        <v>51700</v>
      </c>
      <c r="L52" s="73">
        <f t="shared" si="32"/>
        <v>51700</v>
      </c>
      <c r="M52" s="73">
        <f t="shared" si="33"/>
        <v>51700</v>
      </c>
      <c r="N52" s="73">
        <f t="shared" si="34"/>
        <v>51700</v>
      </c>
      <c r="O52" s="73">
        <f t="shared" si="35"/>
        <v>51700</v>
      </c>
      <c r="P52" s="73">
        <f t="shared" si="36"/>
        <v>51700</v>
      </c>
      <c r="Q52" s="73">
        <f t="shared" si="37"/>
        <v>51700</v>
      </c>
      <c r="R52" s="73">
        <f t="shared" si="38"/>
        <v>51700</v>
      </c>
      <c r="S52" s="73">
        <f t="shared" si="39"/>
        <v>51700</v>
      </c>
      <c r="T52" s="73">
        <f t="shared" si="40"/>
        <v>51700</v>
      </c>
    </row>
    <row r="53" spans="1:20" s="44" customFormat="1" ht="30" x14ac:dyDescent="0.25">
      <c r="A53" s="187" t="str">
        <f>'TARIFA SIN IVA MODIFICABLE '!A50</f>
        <v>MOBILIARIO Y ELEMENTOS DE DECORACIÓN SILLAS</v>
      </c>
      <c r="B53" s="79" t="str">
        <f>IFERROR(CONCATENATE('TARIFA SIN IVA MODIFICABLE '!B50," ",'TARIFA SIN IVA MODIFICABLE '!C50),"")</f>
        <v>3071061 Silla Neumática alta Versalles (80cm x 40 cm x 40cm)</v>
      </c>
      <c r="C53" s="73">
        <f>'TARIFA SIN IVA MODIFICABLE '!D50</f>
        <v>108700</v>
      </c>
      <c r="D53" s="73">
        <f t="shared" si="24"/>
        <v>108700</v>
      </c>
      <c r="E53" s="73">
        <f t="shared" si="25"/>
        <v>108700</v>
      </c>
      <c r="F53" s="73">
        <f t="shared" si="26"/>
        <v>108700</v>
      </c>
      <c r="G53" s="73">
        <f t="shared" si="27"/>
        <v>108700</v>
      </c>
      <c r="H53" s="73">
        <f t="shared" si="28"/>
        <v>108700</v>
      </c>
      <c r="I53" s="73">
        <f t="shared" si="29"/>
        <v>108700</v>
      </c>
      <c r="J53" s="73">
        <f t="shared" si="30"/>
        <v>108700</v>
      </c>
      <c r="K53" s="73">
        <f t="shared" si="31"/>
        <v>108700</v>
      </c>
      <c r="L53" s="73">
        <f t="shared" si="32"/>
        <v>108700</v>
      </c>
      <c r="M53" s="73">
        <f t="shared" si="33"/>
        <v>108700</v>
      </c>
      <c r="N53" s="73">
        <f t="shared" si="34"/>
        <v>108700</v>
      </c>
      <c r="O53" s="73">
        <f t="shared" si="35"/>
        <v>108700</v>
      </c>
      <c r="P53" s="73">
        <f t="shared" si="36"/>
        <v>108700</v>
      </c>
      <c r="Q53" s="73">
        <f t="shared" si="37"/>
        <v>108700</v>
      </c>
      <c r="R53" s="73">
        <f t="shared" si="38"/>
        <v>108700</v>
      </c>
      <c r="S53" s="73">
        <f t="shared" si="39"/>
        <v>108700</v>
      </c>
      <c r="T53" s="73">
        <f t="shared" si="40"/>
        <v>108700</v>
      </c>
    </row>
    <row r="54" spans="1:20" s="44" customFormat="1" ht="30" x14ac:dyDescent="0.25">
      <c r="A54" s="187" t="str">
        <f>'TARIFA SIN IVA MODIFICABLE '!A51</f>
        <v>MOBILIARIO Y ELEMENTOS DE DECORACIÓN SILLAS</v>
      </c>
      <c r="B54" s="79" t="str">
        <f>IFERROR(CONCATENATE('TARIFA SIN IVA MODIFICABLE '!B51," ",'TARIFA SIN IVA MODIFICABLE '!C51),"")</f>
        <v>3071061 Silla Neumática alta Marsella (80cm x 40cm x 40cm)</v>
      </c>
      <c r="C54" s="73">
        <f>'TARIFA SIN IVA MODIFICABLE '!D51</f>
        <v>86500</v>
      </c>
      <c r="D54" s="73">
        <f t="shared" si="24"/>
        <v>86500</v>
      </c>
      <c r="E54" s="73">
        <f t="shared" si="25"/>
        <v>86500</v>
      </c>
      <c r="F54" s="73">
        <f t="shared" si="26"/>
        <v>86500</v>
      </c>
      <c r="G54" s="73">
        <f t="shared" si="27"/>
        <v>86500</v>
      </c>
      <c r="H54" s="73">
        <f t="shared" si="28"/>
        <v>86500</v>
      </c>
      <c r="I54" s="73">
        <f t="shared" si="29"/>
        <v>86500</v>
      </c>
      <c r="J54" s="73">
        <f t="shared" si="30"/>
        <v>86500</v>
      </c>
      <c r="K54" s="73">
        <f t="shared" si="31"/>
        <v>86500</v>
      </c>
      <c r="L54" s="73">
        <f t="shared" si="32"/>
        <v>86500</v>
      </c>
      <c r="M54" s="73">
        <f t="shared" si="33"/>
        <v>86500</v>
      </c>
      <c r="N54" s="73">
        <f t="shared" si="34"/>
        <v>86500</v>
      </c>
      <c r="O54" s="73">
        <f t="shared" si="35"/>
        <v>86500</v>
      </c>
      <c r="P54" s="73">
        <f t="shared" si="36"/>
        <v>86500</v>
      </c>
      <c r="Q54" s="73">
        <f t="shared" si="37"/>
        <v>86500</v>
      </c>
      <c r="R54" s="73">
        <f t="shared" si="38"/>
        <v>86500</v>
      </c>
      <c r="S54" s="73">
        <f t="shared" si="39"/>
        <v>86500</v>
      </c>
      <c r="T54" s="73">
        <f t="shared" si="40"/>
        <v>86500</v>
      </c>
    </row>
    <row r="55" spans="1:20" s="44" customFormat="1" ht="30" x14ac:dyDescent="0.25">
      <c r="A55" s="187" t="str">
        <f>'TARIFA SIN IVA MODIFICABLE '!A52</f>
        <v>MOBILIARIO Y ELEMENTOS DE DECORACIÓN SILLAS</v>
      </c>
      <c r="B55" s="79" t="str">
        <f>IFERROR(CONCATENATE('TARIFA SIN IVA MODIFICABLE '!B52," ",'TARIFA SIN IVA MODIFICABLE '!C52),"")</f>
        <v>3071061 Silla tipo Bar Tapizada Gris</v>
      </c>
      <c r="C55" s="73">
        <f>'TARIFA SIN IVA MODIFICABLE '!D52</f>
        <v>108700</v>
      </c>
      <c r="D55" s="73">
        <f t="shared" si="24"/>
        <v>108700</v>
      </c>
      <c r="E55" s="73">
        <f t="shared" si="25"/>
        <v>108700</v>
      </c>
      <c r="F55" s="73">
        <f t="shared" si="26"/>
        <v>108700</v>
      </c>
      <c r="G55" s="73">
        <f t="shared" si="27"/>
        <v>108700</v>
      </c>
      <c r="H55" s="73">
        <f t="shared" si="28"/>
        <v>108700</v>
      </c>
      <c r="I55" s="73">
        <f t="shared" si="29"/>
        <v>108700</v>
      </c>
      <c r="J55" s="73">
        <f t="shared" si="30"/>
        <v>108700</v>
      </c>
      <c r="K55" s="73">
        <f t="shared" si="31"/>
        <v>108700</v>
      </c>
      <c r="L55" s="73">
        <f t="shared" si="32"/>
        <v>108700</v>
      </c>
      <c r="M55" s="73">
        <f t="shared" si="33"/>
        <v>108700</v>
      </c>
      <c r="N55" s="73">
        <f t="shared" si="34"/>
        <v>108700</v>
      </c>
      <c r="O55" s="73">
        <f t="shared" si="35"/>
        <v>108700</v>
      </c>
      <c r="P55" s="73">
        <f t="shared" si="36"/>
        <v>108700</v>
      </c>
      <c r="Q55" s="73">
        <f t="shared" si="37"/>
        <v>108700</v>
      </c>
      <c r="R55" s="73">
        <f t="shared" si="38"/>
        <v>108700</v>
      </c>
      <c r="S55" s="73">
        <f t="shared" si="39"/>
        <v>108700</v>
      </c>
      <c r="T55" s="73">
        <f t="shared" si="40"/>
        <v>108700</v>
      </c>
    </row>
    <row r="56" spans="1:20" s="44" customFormat="1" ht="30" x14ac:dyDescent="0.25">
      <c r="A56" s="187" t="str">
        <f>'TARIFA SIN IVA MODIFICABLE '!A53</f>
        <v>MOBILIARIO Y ELEMENTOS DE DECORACIÓN SILLAS</v>
      </c>
      <c r="B56" s="79" t="str">
        <f>IFERROR(CONCATENATE('TARIFA SIN IVA MODIFICABLE '!B53," ",'TARIFA SIN IVA MODIFICABLE '!C53),"")</f>
        <v>3071061 Silla Tipo Bar Madera (75cm x 38cm x39 cm)</v>
      </c>
      <c r="C56" s="73">
        <f>'TARIFA SIN IVA MODIFICABLE '!D53</f>
        <v>81200</v>
      </c>
      <c r="D56" s="73">
        <f t="shared" si="24"/>
        <v>81200</v>
      </c>
      <c r="E56" s="73">
        <f t="shared" si="25"/>
        <v>81200</v>
      </c>
      <c r="F56" s="73">
        <f t="shared" si="26"/>
        <v>81200</v>
      </c>
      <c r="G56" s="73">
        <f t="shared" si="27"/>
        <v>81200</v>
      </c>
      <c r="H56" s="73">
        <f t="shared" si="28"/>
        <v>81200</v>
      </c>
      <c r="I56" s="73">
        <f t="shared" si="29"/>
        <v>81200</v>
      </c>
      <c r="J56" s="73">
        <f t="shared" si="30"/>
        <v>81200</v>
      </c>
      <c r="K56" s="73">
        <f t="shared" si="31"/>
        <v>81200</v>
      </c>
      <c r="L56" s="73">
        <f t="shared" si="32"/>
        <v>81200</v>
      </c>
      <c r="M56" s="73">
        <f t="shared" si="33"/>
        <v>81200</v>
      </c>
      <c r="N56" s="73">
        <f t="shared" si="34"/>
        <v>81200</v>
      </c>
      <c r="O56" s="73">
        <f t="shared" si="35"/>
        <v>81200</v>
      </c>
      <c r="P56" s="73">
        <f t="shared" si="36"/>
        <v>81200</v>
      </c>
      <c r="Q56" s="73">
        <f t="shared" si="37"/>
        <v>81200</v>
      </c>
      <c r="R56" s="73">
        <f t="shared" si="38"/>
        <v>81200</v>
      </c>
      <c r="S56" s="73">
        <f t="shared" si="39"/>
        <v>81200</v>
      </c>
      <c r="T56" s="73">
        <f t="shared" si="40"/>
        <v>81200</v>
      </c>
    </row>
    <row r="57" spans="1:20" s="44" customFormat="1" ht="30" x14ac:dyDescent="0.25">
      <c r="A57" s="187" t="str">
        <f>'TARIFA SIN IVA MODIFICABLE '!A54</f>
        <v>MOBILIARIO Y ELEMENTOS DE DECORACIÓN SILLAS</v>
      </c>
      <c r="B57" s="79" t="str">
        <f>IFERROR(CONCATENATE('TARIFA SIN IVA MODIFICABLE '!B54," ",'TARIFA SIN IVA MODIFICABLE '!C54),"")</f>
        <v>3071061 Silla Ejecutiva Malla (100cm x 57cm x 52 cm)</v>
      </c>
      <c r="C57" s="73">
        <f>'TARIFA SIN IVA MODIFICABLE '!D54</f>
        <v>153900</v>
      </c>
      <c r="D57" s="73">
        <f t="shared" si="24"/>
        <v>153900</v>
      </c>
      <c r="E57" s="73">
        <f t="shared" si="25"/>
        <v>153900</v>
      </c>
      <c r="F57" s="73">
        <f t="shared" si="26"/>
        <v>153900</v>
      </c>
      <c r="G57" s="73">
        <f t="shared" si="27"/>
        <v>153900</v>
      </c>
      <c r="H57" s="73">
        <f t="shared" si="28"/>
        <v>153900</v>
      </c>
      <c r="I57" s="73">
        <f t="shared" si="29"/>
        <v>153900</v>
      </c>
      <c r="J57" s="73">
        <f t="shared" si="30"/>
        <v>153900</v>
      </c>
      <c r="K57" s="73">
        <f t="shared" si="31"/>
        <v>153900</v>
      </c>
      <c r="L57" s="73">
        <f t="shared" si="32"/>
        <v>153900</v>
      </c>
      <c r="M57" s="73">
        <f t="shared" si="33"/>
        <v>153900</v>
      </c>
      <c r="N57" s="73">
        <f t="shared" si="34"/>
        <v>153900</v>
      </c>
      <c r="O57" s="73">
        <f t="shared" si="35"/>
        <v>153900</v>
      </c>
      <c r="P57" s="73">
        <f t="shared" si="36"/>
        <v>153900</v>
      </c>
      <c r="Q57" s="73">
        <f t="shared" si="37"/>
        <v>153900</v>
      </c>
      <c r="R57" s="73">
        <f t="shared" si="38"/>
        <v>153900</v>
      </c>
      <c r="S57" s="73">
        <f t="shared" si="39"/>
        <v>153900</v>
      </c>
      <c r="T57" s="73">
        <f t="shared" si="40"/>
        <v>153900</v>
      </c>
    </row>
    <row r="58" spans="1:20" s="44" customFormat="1" ht="30" x14ac:dyDescent="0.25">
      <c r="A58" s="187" t="str">
        <f>'TARIFA SIN IVA MODIFICABLE '!A55</f>
        <v>MOBILIARIO Y ELEMENTOS DE DECORACIÓN SILLAS</v>
      </c>
      <c r="B58" s="79" t="str">
        <f>IFERROR(CONCATENATE('TARIFA SIN IVA MODIFICABLE '!B55," ",'TARIFA SIN IVA MODIFICABLE '!C55),"")</f>
        <v>3071061 Silla Ejecutiva Cuero Blanca Boss (57cm x 44cm x 65cm)</v>
      </c>
      <c r="C58" s="73">
        <f>'TARIFA SIN IVA MODIFICABLE '!D55</f>
        <v>153900</v>
      </c>
      <c r="D58" s="73">
        <f t="shared" si="24"/>
        <v>153900</v>
      </c>
      <c r="E58" s="73">
        <f t="shared" si="25"/>
        <v>153900</v>
      </c>
      <c r="F58" s="73">
        <f t="shared" si="26"/>
        <v>153900</v>
      </c>
      <c r="G58" s="73">
        <f t="shared" si="27"/>
        <v>153900</v>
      </c>
      <c r="H58" s="73">
        <f t="shared" si="28"/>
        <v>153900</v>
      </c>
      <c r="I58" s="73">
        <f t="shared" si="29"/>
        <v>153900</v>
      </c>
      <c r="J58" s="73">
        <f t="shared" si="30"/>
        <v>153900</v>
      </c>
      <c r="K58" s="73">
        <f t="shared" si="31"/>
        <v>153900</v>
      </c>
      <c r="L58" s="73">
        <f t="shared" si="32"/>
        <v>153900</v>
      </c>
      <c r="M58" s="73">
        <f t="shared" si="33"/>
        <v>153900</v>
      </c>
      <c r="N58" s="73">
        <f t="shared" si="34"/>
        <v>153900</v>
      </c>
      <c r="O58" s="73">
        <f t="shared" si="35"/>
        <v>153900</v>
      </c>
      <c r="P58" s="73">
        <f t="shared" si="36"/>
        <v>153900</v>
      </c>
      <c r="Q58" s="73">
        <f t="shared" si="37"/>
        <v>153900</v>
      </c>
      <c r="R58" s="73">
        <f t="shared" si="38"/>
        <v>153900</v>
      </c>
      <c r="S58" s="73">
        <f t="shared" si="39"/>
        <v>153900</v>
      </c>
      <c r="T58" s="73">
        <f t="shared" si="40"/>
        <v>153900</v>
      </c>
    </row>
    <row r="59" spans="1:20" s="44" customFormat="1" ht="30" x14ac:dyDescent="0.25">
      <c r="A59" s="187" t="str">
        <f>'TARIFA SIN IVA MODIFICABLE '!A56</f>
        <v>MOBILIARIO Y ELEMENTOS DE DECORACIÓN SILLAS</v>
      </c>
      <c r="B59" s="79" t="str">
        <f>IFERROR(CONCATENATE('TARIFA SIN IVA MODIFICABLE '!B56," ",'TARIFA SIN IVA MODIFICABLE '!C56),"")</f>
        <v>3071061 Silla Ejecutiva Cuero Negra Boss (57cm x 44cm x 65cm)</v>
      </c>
      <c r="C59" s="73">
        <f>'TARIFA SIN IVA MODIFICABLE '!D56</f>
        <v>153900</v>
      </c>
      <c r="D59" s="73">
        <f t="shared" si="24"/>
        <v>153900</v>
      </c>
      <c r="E59" s="73">
        <f t="shared" si="25"/>
        <v>153900</v>
      </c>
      <c r="F59" s="73">
        <f t="shared" si="26"/>
        <v>153900</v>
      </c>
      <c r="G59" s="73">
        <f t="shared" si="27"/>
        <v>153900</v>
      </c>
      <c r="H59" s="73">
        <f t="shared" si="28"/>
        <v>153900</v>
      </c>
      <c r="I59" s="73">
        <f t="shared" si="29"/>
        <v>153900</v>
      </c>
      <c r="J59" s="73">
        <f t="shared" si="30"/>
        <v>153900</v>
      </c>
      <c r="K59" s="73">
        <f t="shared" si="31"/>
        <v>153900</v>
      </c>
      <c r="L59" s="73">
        <f t="shared" si="32"/>
        <v>153900</v>
      </c>
      <c r="M59" s="73">
        <f t="shared" si="33"/>
        <v>153900</v>
      </c>
      <c r="N59" s="73">
        <f t="shared" si="34"/>
        <v>153900</v>
      </c>
      <c r="O59" s="73">
        <f t="shared" si="35"/>
        <v>153900</v>
      </c>
      <c r="P59" s="73">
        <f t="shared" si="36"/>
        <v>153900</v>
      </c>
      <c r="Q59" s="73">
        <f t="shared" si="37"/>
        <v>153900</v>
      </c>
      <c r="R59" s="73">
        <f t="shared" si="38"/>
        <v>153900</v>
      </c>
      <c r="S59" s="73">
        <f t="shared" si="39"/>
        <v>153900</v>
      </c>
      <c r="T59" s="73">
        <f t="shared" si="40"/>
        <v>153900</v>
      </c>
    </row>
    <row r="60" spans="1:20" s="44" customFormat="1" ht="30" x14ac:dyDescent="0.25">
      <c r="A60" s="187" t="str">
        <f>'TARIFA SIN IVA MODIFICABLE '!A48</f>
        <v>MOBILIARIO Y ELEMENTOS DE DECORACIÓN SILLAS</v>
      </c>
      <c r="B60" s="79" t="str">
        <f>IFERROR(CONCATENATE('TARIFA SIN IVA MODIFICABLE '!B48," ",'TARIFA SIN IVA MODIFICABLE '!C48),"")</f>
        <v>3071061 Silla estándar Tipo Huevo Nórdica (50cm x 48cm x 47cm)</v>
      </c>
      <c r="C60" s="73">
        <f>'TARIFA SIN IVA MODIFICABLE '!D48</f>
        <v>68300</v>
      </c>
      <c r="D60" s="73">
        <f t="shared" si="24"/>
        <v>68300</v>
      </c>
      <c r="E60" s="73">
        <f t="shared" si="25"/>
        <v>68300</v>
      </c>
      <c r="F60" s="73">
        <f t="shared" si="26"/>
        <v>68300</v>
      </c>
      <c r="G60" s="73">
        <f t="shared" si="27"/>
        <v>68300</v>
      </c>
      <c r="H60" s="73">
        <f t="shared" si="28"/>
        <v>68300</v>
      </c>
      <c r="I60" s="73">
        <f t="shared" si="29"/>
        <v>68300</v>
      </c>
      <c r="J60" s="73">
        <f t="shared" si="30"/>
        <v>68300</v>
      </c>
      <c r="K60" s="73">
        <f t="shared" si="31"/>
        <v>68300</v>
      </c>
      <c r="L60" s="73">
        <f t="shared" si="32"/>
        <v>68300</v>
      </c>
      <c r="M60" s="73">
        <f t="shared" si="33"/>
        <v>68300</v>
      </c>
      <c r="N60" s="73">
        <f t="shared" si="34"/>
        <v>68300</v>
      </c>
      <c r="O60" s="73">
        <f t="shared" si="35"/>
        <v>68300</v>
      </c>
      <c r="P60" s="73">
        <f t="shared" si="36"/>
        <v>68300</v>
      </c>
      <c r="Q60" s="73">
        <f t="shared" si="37"/>
        <v>68300</v>
      </c>
      <c r="R60" s="73">
        <f t="shared" si="38"/>
        <v>68300</v>
      </c>
      <c r="S60" s="73">
        <f t="shared" si="39"/>
        <v>68300</v>
      </c>
      <c r="T60" s="73">
        <f t="shared" si="40"/>
        <v>68300</v>
      </c>
    </row>
    <row r="61" spans="1:20" s="44" customFormat="1" ht="30" x14ac:dyDescent="0.25">
      <c r="A61" s="187" t="str">
        <f>'TARIFA SIN IVA MODIFICABLE '!A57</f>
        <v>MOBILIARIO Y ELEMENTOS DE DECORACIÓN SILLAS</v>
      </c>
      <c r="B61" s="79" t="str">
        <f>IFERROR(CONCATENATE('TARIFA SIN IVA MODIFICABLE '!B57," ",'TARIFA SIN IVA MODIFICABLE '!C57),"")</f>
        <v>3071061 Silla Bangkok Tela Gris (50cm-48cm-47cm)</v>
      </c>
      <c r="C61" s="73">
        <f>'TARIFA SIN IVA MODIFICABLE '!D57</f>
        <v>51700</v>
      </c>
      <c r="D61" s="73">
        <f t="shared" si="24"/>
        <v>51700</v>
      </c>
      <c r="E61" s="73">
        <f t="shared" si="25"/>
        <v>51700</v>
      </c>
      <c r="F61" s="73">
        <f t="shared" si="26"/>
        <v>51700</v>
      </c>
      <c r="G61" s="73">
        <f t="shared" si="27"/>
        <v>51700</v>
      </c>
      <c r="H61" s="73">
        <f t="shared" si="28"/>
        <v>51700</v>
      </c>
      <c r="I61" s="73">
        <f t="shared" si="29"/>
        <v>51700</v>
      </c>
      <c r="J61" s="73">
        <f t="shared" si="30"/>
        <v>51700</v>
      </c>
      <c r="K61" s="73">
        <f t="shared" si="31"/>
        <v>51700</v>
      </c>
      <c r="L61" s="73">
        <f t="shared" si="32"/>
        <v>51700</v>
      </c>
      <c r="M61" s="73">
        <f t="shared" si="33"/>
        <v>51700</v>
      </c>
      <c r="N61" s="73">
        <f t="shared" si="34"/>
        <v>51700</v>
      </c>
      <c r="O61" s="73">
        <f t="shared" si="35"/>
        <v>51700</v>
      </c>
      <c r="P61" s="73">
        <f t="shared" si="36"/>
        <v>51700</v>
      </c>
      <c r="Q61" s="73">
        <f t="shared" si="37"/>
        <v>51700</v>
      </c>
      <c r="R61" s="73">
        <f t="shared" si="38"/>
        <v>51700</v>
      </c>
      <c r="S61" s="73">
        <f t="shared" si="39"/>
        <v>51700</v>
      </c>
      <c r="T61" s="73">
        <f t="shared" si="40"/>
        <v>51700</v>
      </c>
    </row>
    <row r="62" spans="1:20" s="44" customFormat="1" ht="30" x14ac:dyDescent="0.25">
      <c r="A62" s="187" t="str">
        <f>'TARIFA SIN IVA MODIFICABLE '!A58</f>
        <v>MOBILIARIO Y ELEMENTOS DE DECORACIÓN SILLAS</v>
      </c>
      <c r="B62" s="79" t="str">
        <f>IFERROR(CONCATENATE('TARIFA SIN IVA MODIFICABLE '!B58," ",'TARIFA SIN IVA MODIFICABLE '!C58),"")</f>
        <v>3071061 Silla Nórdica Tapizada Azul</v>
      </c>
      <c r="C62" s="73">
        <f>'TARIFA SIN IVA MODIFICABLE '!D58</f>
        <v>75700</v>
      </c>
      <c r="D62" s="73">
        <f t="shared" si="24"/>
        <v>75700</v>
      </c>
      <c r="E62" s="73">
        <f t="shared" si="25"/>
        <v>75700</v>
      </c>
      <c r="F62" s="73">
        <f t="shared" si="26"/>
        <v>75700</v>
      </c>
      <c r="G62" s="73">
        <f t="shared" si="27"/>
        <v>75700</v>
      </c>
      <c r="H62" s="73">
        <f t="shared" si="28"/>
        <v>75700</v>
      </c>
      <c r="I62" s="73">
        <f t="shared" si="29"/>
        <v>75700</v>
      </c>
      <c r="J62" s="73">
        <f t="shared" si="30"/>
        <v>75700</v>
      </c>
      <c r="K62" s="73">
        <f t="shared" si="31"/>
        <v>75700</v>
      </c>
      <c r="L62" s="73">
        <f t="shared" si="32"/>
        <v>75700</v>
      </c>
      <c r="M62" s="73">
        <f t="shared" si="33"/>
        <v>75700</v>
      </c>
      <c r="N62" s="73">
        <f t="shared" si="34"/>
        <v>75700</v>
      </c>
      <c r="O62" s="73">
        <f t="shared" si="35"/>
        <v>75700</v>
      </c>
      <c r="P62" s="73">
        <f t="shared" si="36"/>
        <v>75700</v>
      </c>
      <c r="Q62" s="73">
        <f t="shared" si="37"/>
        <v>75700</v>
      </c>
      <c r="R62" s="73">
        <f t="shared" si="38"/>
        <v>75700</v>
      </c>
      <c r="S62" s="73">
        <f t="shared" si="39"/>
        <v>75700</v>
      </c>
      <c r="T62" s="73">
        <f t="shared" si="40"/>
        <v>75700</v>
      </c>
    </row>
    <row r="63" spans="1:20" s="44" customFormat="1" ht="30" x14ac:dyDescent="0.25">
      <c r="A63" s="187" t="str">
        <f>'TARIFA SIN IVA MODIFICABLE '!A59</f>
        <v>MOBILIARIO Y ELEMENTOS DE DECORACIÓN SILLAS</v>
      </c>
      <c r="B63" s="79" t="str">
        <f>IFERROR(CONCATENATE('TARIFA SIN IVA MODIFICABLE '!B59," ",'TARIFA SIN IVA MODIFICABLE '!C59),"")</f>
        <v>3071061 Silla Nórdica Tapizada Gris</v>
      </c>
      <c r="C63" s="73">
        <f>'TARIFA SIN IVA MODIFICABLE '!D59</f>
        <v>75700</v>
      </c>
      <c r="D63" s="73">
        <f t="shared" si="24"/>
        <v>75700</v>
      </c>
      <c r="E63" s="73">
        <f t="shared" si="25"/>
        <v>75700</v>
      </c>
      <c r="F63" s="73">
        <f t="shared" si="26"/>
        <v>75700</v>
      </c>
      <c r="G63" s="73">
        <f t="shared" si="27"/>
        <v>75700</v>
      </c>
      <c r="H63" s="73">
        <f t="shared" si="28"/>
        <v>75700</v>
      </c>
      <c r="I63" s="73">
        <f t="shared" si="29"/>
        <v>75700</v>
      </c>
      <c r="J63" s="73">
        <f t="shared" si="30"/>
        <v>75700</v>
      </c>
      <c r="K63" s="73">
        <f t="shared" si="31"/>
        <v>75700</v>
      </c>
      <c r="L63" s="73">
        <f t="shared" si="32"/>
        <v>75700</v>
      </c>
      <c r="M63" s="73">
        <f t="shared" si="33"/>
        <v>75700</v>
      </c>
      <c r="N63" s="73">
        <f t="shared" si="34"/>
        <v>75700</v>
      </c>
      <c r="O63" s="73">
        <f t="shared" si="35"/>
        <v>75700</v>
      </c>
      <c r="P63" s="73">
        <f t="shared" si="36"/>
        <v>75700</v>
      </c>
      <c r="Q63" s="73">
        <f t="shared" si="37"/>
        <v>75700</v>
      </c>
      <c r="R63" s="73">
        <f t="shared" si="38"/>
        <v>75700</v>
      </c>
      <c r="S63" s="73">
        <f t="shared" si="39"/>
        <v>75700</v>
      </c>
      <c r="T63" s="73">
        <f t="shared" si="40"/>
        <v>75700</v>
      </c>
    </row>
    <row r="64" spans="1:20" s="44" customFormat="1" ht="30" x14ac:dyDescent="0.25">
      <c r="A64" s="187" t="str">
        <f>'TARIFA SIN IVA MODIFICABLE '!A99</f>
        <v>MOBILIARIO Y ELEMENTOS DE DECORACIÓN ESTANTERIAS</v>
      </c>
      <c r="B64" s="79" t="str">
        <f>IFERROR(CONCATENATE('TARIFA SIN IVA MODIFICABLE '!B99," ",'TARIFA SIN IVA MODIFICABLE '!C99),"")</f>
        <v>3070503 Estantería Polo (Blanca) (200cm x 93cm x 35cm)</v>
      </c>
      <c r="C64" s="73">
        <f>'TARIFA SIN IVA MODIFICABLE '!D99</f>
        <v>189900</v>
      </c>
      <c r="D64" s="73">
        <f t="shared" si="24"/>
        <v>189900</v>
      </c>
      <c r="E64" s="73">
        <f t="shared" si="25"/>
        <v>189900</v>
      </c>
      <c r="F64" s="73">
        <f t="shared" si="26"/>
        <v>189900</v>
      </c>
      <c r="G64" s="73">
        <f t="shared" si="27"/>
        <v>189900</v>
      </c>
      <c r="H64" s="73">
        <f t="shared" si="28"/>
        <v>189900</v>
      </c>
      <c r="I64" s="73">
        <f t="shared" si="29"/>
        <v>189900</v>
      </c>
      <c r="J64" s="73">
        <f t="shared" si="30"/>
        <v>189900</v>
      </c>
      <c r="K64" s="73">
        <f t="shared" si="31"/>
        <v>189900</v>
      </c>
      <c r="L64" s="73">
        <f t="shared" si="32"/>
        <v>189900</v>
      </c>
      <c r="M64" s="73">
        <f t="shared" si="33"/>
        <v>189900</v>
      </c>
      <c r="N64" s="73">
        <f t="shared" si="34"/>
        <v>189900</v>
      </c>
      <c r="O64" s="73">
        <f t="shared" si="35"/>
        <v>189900</v>
      </c>
      <c r="P64" s="73">
        <f t="shared" si="36"/>
        <v>189900</v>
      </c>
      <c r="Q64" s="73">
        <f t="shared" si="37"/>
        <v>189900</v>
      </c>
      <c r="R64" s="73">
        <f t="shared" si="38"/>
        <v>189900</v>
      </c>
      <c r="S64" s="73">
        <f t="shared" si="39"/>
        <v>189900</v>
      </c>
      <c r="T64" s="73">
        <f t="shared" si="40"/>
        <v>189900</v>
      </c>
    </row>
    <row r="65" spans="1:20" s="44" customFormat="1" ht="30" x14ac:dyDescent="0.25">
      <c r="A65" s="187" t="str">
        <f>'TARIFA SIN IVA MODIFICABLE '!A100</f>
        <v>MOBILIARIO Y ELEMENTOS DE DECORACIÓN ESTANTERIAS</v>
      </c>
      <c r="B65" s="79" t="str">
        <f>IFERROR(CONCATENATE('TARIFA SIN IVA MODIFICABLE '!B100," ",'TARIFA SIN IVA MODIFICABLE '!C100),"")</f>
        <v>3070503 Estantería Polo (Miel)  (200cm x 93cm x 35cm)</v>
      </c>
      <c r="C65" s="73">
        <f>'TARIFA SIN IVA MODIFICABLE '!D100</f>
        <v>189900</v>
      </c>
      <c r="D65" s="73">
        <f t="shared" si="24"/>
        <v>189900</v>
      </c>
      <c r="E65" s="73">
        <f t="shared" si="25"/>
        <v>189900</v>
      </c>
      <c r="F65" s="73">
        <f t="shared" si="26"/>
        <v>189900</v>
      </c>
      <c r="G65" s="73">
        <f t="shared" si="27"/>
        <v>189900</v>
      </c>
      <c r="H65" s="73">
        <f t="shared" si="28"/>
        <v>189900</v>
      </c>
      <c r="I65" s="73">
        <f t="shared" si="29"/>
        <v>189900</v>
      </c>
      <c r="J65" s="73">
        <f t="shared" si="30"/>
        <v>189900</v>
      </c>
      <c r="K65" s="73">
        <f t="shared" si="31"/>
        <v>189900</v>
      </c>
      <c r="L65" s="73">
        <f t="shared" si="32"/>
        <v>189900</v>
      </c>
      <c r="M65" s="73">
        <f t="shared" si="33"/>
        <v>189900</v>
      </c>
      <c r="N65" s="73">
        <f t="shared" si="34"/>
        <v>189900</v>
      </c>
      <c r="O65" s="73">
        <f t="shared" si="35"/>
        <v>189900</v>
      </c>
      <c r="P65" s="73">
        <f t="shared" si="36"/>
        <v>189900</v>
      </c>
      <c r="Q65" s="73">
        <f t="shared" si="37"/>
        <v>189900</v>
      </c>
      <c r="R65" s="73">
        <f t="shared" si="38"/>
        <v>189900</v>
      </c>
      <c r="S65" s="73">
        <f t="shared" si="39"/>
        <v>189900</v>
      </c>
      <c r="T65" s="73">
        <f t="shared" si="40"/>
        <v>189900</v>
      </c>
    </row>
    <row r="66" spans="1:20" s="44" customFormat="1" ht="30" x14ac:dyDescent="0.25">
      <c r="A66" s="187" t="str">
        <f>'TARIFA SIN IVA MODIFICABLE '!A101</f>
        <v>MOBILIARIO Y ELEMENTOS DE DECORACIÓN ESTANTERIAS</v>
      </c>
      <c r="B66" s="79" t="str">
        <f>IFERROR(CONCATENATE('TARIFA SIN IVA MODIFICABLE '!B101," ",'TARIFA SIN IVA MODIFICABLE '!C101),"")</f>
        <v>3070503 Estantería Polo (Rovere)  (200cm x 93cm x 35cm)</v>
      </c>
      <c r="C66" s="73">
        <f>'TARIFA SIN IVA MODIFICABLE '!D101</f>
        <v>189900</v>
      </c>
      <c r="D66" s="73">
        <f t="shared" si="24"/>
        <v>189900</v>
      </c>
      <c r="E66" s="73">
        <f t="shared" si="25"/>
        <v>189900</v>
      </c>
      <c r="F66" s="73">
        <f t="shared" si="26"/>
        <v>189900</v>
      </c>
      <c r="G66" s="73">
        <f t="shared" si="27"/>
        <v>189900</v>
      </c>
      <c r="H66" s="73">
        <f t="shared" si="28"/>
        <v>189900</v>
      </c>
      <c r="I66" s="73">
        <f t="shared" si="29"/>
        <v>189900</v>
      </c>
      <c r="J66" s="73">
        <f t="shared" si="30"/>
        <v>189900</v>
      </c>
      <c r="K66" s="73">
        <f t="shared" si="31"/>
        <v>189900</v>
      </c>
      <c r="L66" s="73">
        <f t="shared" si="32"/>
        <v>189900</v>
      </c>
      <c r="M66" s="73">
        <f t="shared" si="33"/>
        <v>189900</v>
      </c>
      <c r="N66" s="73">
        <f t="shared" si="34"/>
        <v>189900</v>
      </c>
      <c r="O66" s="73">
        <f t="shared" si="35"/>
        <v>189900</v>
      </c>
      <c r="P66" s="73">
        <f t="shared" si="36"/>
        <v>189900</v>
      </c>
      <c r="Q66" s="73">
        <f t="shared" si="37"/>
        <v>189900</v>
      </c>
      <c r="R66" s="73">
        <f t="shared" si="38"/>
        <v>189900</v>
      </c>
      <c r="S66" s="73">
        <f t="shared" si="39"/>
        <v>189900</v>
      </c>
      <c r="T66" s="73">
        <f t="shared" si="40"/>
        <v>189900</v>
      </c>
    </row>
    <row r="67" spans="1:20" s="44" customFormat="1" ht="30" x14ac:dyDescent="0.25">
      <c r="A67" s="187" t="str">
        <f>'TARIFA SIN IVA MODIFICABLE '!A102</f>
        <v>MOBILIARIO Y ELEMENTOS DE DECORACIÓN ESTANTERIAS</v>
      </c>
      <c r="B67" s="79" t="str">
        <f>IFERROR(CONCATENATE('TARIFA SIN IVA MODIFICABLE '!B102," ",'TARIFA SIN IVA MODIFICABLE '!C102),"")</f>
        <v>3070503 Estantería Polo (Roble Gris)  (200cm x 93cm x 35cm)</v>
      </c>
      <c r="C67" s="73">
        <f>'TARIFA SIN IVA MODIFICABLE '!D102</f>
        <v>189900</v>
      </c>
      <c r="D67" s="73">
        <f t="shared" si="24"/>
        <v>189900</v>
      </c>
      <c r="E67" s="73">
        <f t="shared" si="25"/>
        <v>189900</v>
      </c>
      <c r="F67" s="73">
        <f t="shared" si="26"/>
        <v>189900</v>
      </c>
      <c r="G67" s="73">
        <f t="shared" si="27"/>
        <v>189900</v>
      </c>
      <c r="H67" s="73">
        <f t="shared" si="28"/>
        <v>189900</v>
      </c>
      <c r="I67" s="73">
        <f t="shared" si="29"/>
        <v>189900</v>
      </c>
      <c r="J67" s="73">
        <f t="shared" si="30"/>
        <v>189900</v>
      </c>
      <c r="K67" s="73">
        <f t="shared" si="31"/>
        <v>189900</v>
      </c>
      <c r="L67" s="73">
        <f t="shared" si="32"/>
        <v>189900</v>
      </c>
      <c r="M67" s="73">
        <f t="shared" si="33"/>
        <v>189900</v>
      </c>
      <c r="N67" s="73">
        <f t="shared" si="34"/>
        <v>189900</v>
      </c>
      <c r="O67" s="73">
        <f t="shared" si="35"/>
        <v>189900</v>
      </c>
      <c r="P67" s="73">
        <f t="shared" si="36"/>
        <v>189900</v>
      </c>
      <c r="Q67" s="73">
        <f t="shared" si="37"/>
        <v>189900</v>
      </c>
      <c r="R67" s="73">
        <f t="shared" si="38"/>
        <v>189900</v>
      </c>
      <c r="S67" s="73">
        <f t="shared" si="39"/>
        <v>189900</v>
      </c>
      <c r="T67" s="73">
        <f t="shared" si="40"/>
        <v>189900</v>
      </c>
    </row>
    <row r="68" spans="1:20" s="44" customFormat="1" ht="30" x14ac:dyDescent="0.25">
      <c r="A68" s="187" t="str">
        <f>'TARIFA SIN IVA MODIFICABLE '!A103</f>
        <v>MOBILIARIO Y ELEMENTOS DE DECORACIÓN ESTANTERIAS</v>
      </c>
      <c r="B68" s="79" t="str">
        <f>IFERROR(CONCATENATE('TARIFA SIN IVA MODIFICABLE '!B103," ",'TARIFA SIN IVA MODIFICABLE '!C103),"")</f>
        <v>3070503 Estantería Polo (OSB)  (200cm x 93cm x 35cm)</v>
      </c>
      <c r="C68" s="73">
        <f>'TARIFA SIN IVA MODIFICABLE '!D103</f>
        <v>189900</v>
      </c>
      <c r="D68" s="73">
        <f t="shared" si="24"/>
        <v>189900</v>
      </c>
      <c r="E68" s="73">
        <f t="shared" si="25"/>
        <v>189900</v>
      </c>
      <c r="F68" s="73">
        <f t="shared" si="26"/>
        <v>189900</v>
      </c>
      <c r="G68" s="73">
        <f t="shared" si="27"/>
        <v>189900</v>
      </c>
      <c r="H68" s="73">
        <f t="shared" si="28"/>
        <v>189900</v>
      </c>
      <c r="I68" s="73">
        <f t="shared" si="29"/>
        <v>189900</v>
      </c>
      <c r="J68" s="73">
        <f t="shared" si="30"/>
        <v>189900</v>
      </c>
      <c r="K68" s="73">
        <f t="shared" si="31"/>
        <v>189900</v>
      </c>
      <c r="L68" s="73">
        <f t="shared" si="32"/>
        <v>189900</v>
      </c>
      <c r="M68" s="73">
        <f t="shared" si="33"/>
        <v>189900</v>
      </c>
      <c r="N68" s="73">
        <f t="shared" si="34"/>
        <v>189900</v>
      </c>
      <c r="O68" s="73">
        <f t="shared" si="35"/>
        <v>189900</v>
      </c>
      <c r="P68" s="73">
        <f t="shared" si="36"/>
        <v>189900</v>
      </c>
      <c r="Q68" s="73">
        <f t="shared" si="37"/>
        <v>189900</v>
      </c>
      <c r="R68" s="73">
        <f t="shared" si="38"/>
        <v>189900</v>
      </c>
      <c r="S68" s="73">
        <f t="shared" si="39"/>
        <v>189900</v>
      </c>
      <c r="T68" s="73">
        <f t="shared" si="40"/>
        <v>189900</v>
      </c>
    </row>
    <row r="69" spans="1:20" s="44" customFormat="1" ht="30" x14ac:dyDescent="0.25">
      <c r="A69" s="187" t="str">
        <f>'TARIFA SIN IVA MODIFICABLE '!A104</f>
        <v>MOBILIARIO Y ELEMENTOS DE DECORACIÓN ESTANTERIAS</v>
      </c>
      <c r="B69" s="79" t="str">
        <f>IFERROR(CONCATENATE('TARIFA SIN IVA MODIFICABLE '!B104," ",'TARIFA SIN IVA MODIFICABLE '!C104),"")</f>
        <v>3071108 Estantería Shelf 4E (190cm x 100cm x 30cm)</v>
      </c>
      <c r="C69" s="73">
        <f>'TARIFA SIN IVA MODIFICABLE '!D104</f>
        <v>158200</v>
      </c>
      <c r="D69" s="73">
        <f t="shared" si="24"/>
        <v>158200</v>
      </c>
      <c r="E69" s="73">
        <f t="shared" si="25"/>
        <v>158200</v>
      </c>
      <c r="F69" s="73">
        <f t="shared" si="26"/>
        <v>158200</v>
      </c>
      <c r="G69" s="73">
        <f t="shared" si="27"/>
        <v>158200</v>
      </c>
      <c r="H69" s="73">
        <f t="shared" si="28"/>
        <v>158200</v>
      </c>
      <c r="I69" s="73">
        <f t="shared" si="29"/>
        <v>158200</v>
      </c>
      <c r="J69" s="73">
        <f t="shared" si="30"/>
        <v>158200</v>
      </c>
      <c r="K69" s="73">
        <f t="shared" si="31"/>
        <v>158200</v>
      </c>
      <c r="L69" s="73">
        <f t="shared" si="32"/>
        <v>158200</v>
      </c>
      <c r="M69" s="73">
        <f t="shared" si="33"/>
        <v>158200</v>
      </c>
      <c r="N69" s="73">
        <f t="shared" si="34"/>
        <v>158200</v>
      </c>
      <c r="O69" s="73">
        <f t="shared" si="35"/>
        <v>158200</v>
      </c>
      <c r="P69" s="73">
        <f t="shared" si="36"/>
        <v>158200</v>
      </c>
      <c r="Q69" s="73">
        <f t="shared" si="37"/>
        <v>158200</v>
      </c>
      <c r="R69" s="73">
        <f t="shared" si="38"/>
        <v>158200</v>
      </c>
      <c r="S69" s="73">
        <f t="shared" si="39"/>
        <v>158200</v>
      </c>
      <c r="T69" s="73">
        <f t="shared" si="40"/>
        <v>158200</v>
      </c>
    </row>
    <row r="70" spans="1:20" s="44" customFormat="1" ht="30" x14ac:dyDescent="0.25">
      <c r="A70" s="187" t="str">
        <f>'TARIFA SIN IVA MODIFICABLE '!A105</f>
        <v>MOBILIARIO Y ELEMENTOS DE DECORACIÓN COUNTER</v>
      </c>
      <c r="B70" s="79" t="str">
        <f>IFERROR(CONCATENATE('TARIFA SIN IVA MODIFICABLE '!B105," ",'TARIFA SIN IVA MODIFICABLE '!C105),"")</f>
        <v>3070954 Counter Mónaco (Blanco) (100cm x 100cm x 30cm)</v>
      </c>
      <c r="C70" s="73">
        <f>'TARIFA SIN IVA MODIFICABLE '!D105</f>
        <v>178700</v>
      </c>
      <c r="D70" s="73">
        <f t="shared" si="24"/>
        <v>178700</v>
      </c>
      <c r="E70" s="73">
        <f t="shared" si="25"/>
        <v>178700</v>
      </c>
      <c r="F70" s="73">
        <f t="shared" si="26"/>
        <v>178700</v>
      </c>
      <c r="G70" s="73">
        <f t="shared" si="27"/>
        <v>178700</v>
      </c>
      <c r="H70" s="73">
        <f t="shared" si="28"/>
        <v>178700</v>
      </c>
      <c r="I70" s="73">
        <f t="shared" si="29"/>
        <v>178700</v>
      </c>
      <c r="J70" s="73">
        <f t="shared" si="30"/>
        <v>178700</v>
      </c>
      <c r="K70" s="73">
        <f t="shared" si="31"/>
        <v>178700</v>
      </c>
      <c r="L70" s="73">
        <f t="shared" si="32"/>
        <v>178700</v>
      </c>
      <c r="M70" s="73">
        <f t="shared" si="33"/>
        <v>178700</v>
      </c>
      <c r="N70" s="73">
        <f t="shared" si="34"/>
        <v>178700</v>
      </c>
      <c r="O70" s="73">
        <f t="shared" si="35"/>
        <v>178700</v>
      </c>
      <c r="P70" s="73">
        <f t="shared" si="36"/>
        <v>178700</v>
      </c>
      <c r="Q70" s="73">
        <f t="shared" si="37"/>
        <v>178700</v>
      </c>
      <c r="R70" s="73">
        <f t="shared" si="38"/>
        <v>178700</v>
      </c>
      <c r="S70" s="73">
        <f t="shared" si="39"/>
        <v>178700</v>
      </c>
      <c r="T70" s="73">
        <f t="shared" si="40"/>
        <v>178700</v>
      </c>
    </row>
    <row r="71" spans="1:20" s="44" customFormat="1" ht="30" x14ac:dyDescent="0.25">
      <c r="A71" s="187" t="str">
        <f>'TARIFA SIN IVA MODIFICABLE '!A106</f>
        <v>MOBILIARIO Y ELEMENTOS DE DECORACIÓN COUNTER</v>
      </c>
      <c r="B71" s="79" t="str">
        <f>IFERROR(CONCATENATE('TARIFA SIN IVA MODIFICABLE '!B106," ",'TARIFA SIN IVA MODIFICABLE '!C106),"")</f>
        <v>3070954 Counter Mónaco (Miel) (100cm x 100cm x 30cm)</v>
      </c>
      <c r="C71" s="73">
        <f>'TARIFA SIN IVA MODIFICABLE '!D106</f>
        <v>178700</v>
      </c>
      <c r="D71" s="73">
        <f t="shared" si="24"/>
        <v>178700</v>
      </c>
      <c r="E71" s="73">
        <f t="shared" si="25"/>
        <v>178700</v>
      </c>
      <c r="F71" s="73">
        <f t="shared" si="26"/>
        <v>178700</v>
      </c>
      <c r="G71" s="73">
        <f t="shared" si="27"/>
        <v>178700</v>
      </c>
      <c r="H71" s="73">
        <f t="shared" si="28"/>
        <v>178700</v>
      </c>
      <c r="I71" s="73">
        <f t="shared" si="29"/>
        <v>178700</v>
      </c>
      <c r="J71" s="73">
        <f t="shared" si="30"/>
        <v>178700</v>
      </c>
      <c r="K71" s="73">
        <f t="shared" si="31"/>
        <v>178700</v>
      </c>
      <c r="L71" s="73">
        <f t="shared" si="32"/>
        <v>178700</v>
      </c>
      <c r="M71" s="73">
        <f t="shared" si="33"/>
        <v>178700</v>
      </c>
      <c r="N71" s="73">
        <f t="shared" si="34"/>
        <v>178700</v>
      </c>
      <c r="O71" s="73">
        <f t="shared" si="35"/>
        <v>178700</v>
      </c>
      <c r="P71" s="73">
        <f t="shared" si="36"/>
        <v>178700</v>
      </c>
      <c r="Q71" s="73">
        <f t="shared" si="37"/>
        <v>178700</v>
      </c>
      <c r="R71" s="73">
        <f t="shared" si="38"/>
        <v>178700</v>
      </c>
      <c r="S71" s="73">
        <f t="shared" si="39"/>
        <v>178700</v>
      </c>
      <c r="T71" s="73">
        <f t="shared" si="40"/>
        <v>178700</v>
      </c>
    </row>
    <row r="72" spans="1:20" s="44" customFormat="1" ht="30" x14ac:dyDescent="0.25">
      <c r="A72" s="187" t="str">
        <f>'TARIFA SIN IVA MODIFICABLE '!A107</f>
        <v>MOBILIARIO Y ELEMENTOS DE DECORACIÓN COUNTER</v>
      </c>
      <c r="B72" s="79" t="str">
        <f>IFERROR(CONCATENATE('TARIFA SIN IVA MODIFICABLE '!B107," ",'TARIFA SIN IVA MODIFICABLE '!C107),"")</f>
        <v>3070954 Counter Mónaco (Rovere) (100cm x 100cm x 30cm)</v>
      </c>
      <c r="C72" s="73">
        <f>'TARIFA SIN IVA MODIFICABLE '!D107</f>
        <v>178700</v>
      </c>
      <c r="D72" s="73">
        <f t="shared" si="24"/>
        <v>178700</v>
      </c>
      <c r="E72" s="73">
        <f t="shared" si="25"/>
        <v>178700</v>
      </c>
      <c r="F72" s="73">
        <f t="shared" si="26"/>
        <v>178700</v>
      </c>
      <c r="G72" s="73">
        <f t="shared" si="27"/>
        <v>178700</v>
      </c>
      <c r="H72" s="73">
        <f t="shared" si="28"/>
        <v>178700</v>
      </c>
      <c r="I72" s="73">
        <f t="shared" si="29"/>
        <v>178700</v>
      </c>
      <c r="J72" s="73">
        <f t="shared" si="30"/>
        <v>178700</v>
      </c>
      <c r="K72" s="73">
        <f t="shared" si="31"/>
        <v>178700</v>
      </c>
      <c r="L72" s="73">
        <f t="shared" si="32"/>
        <v>178700</v>
      </c>
      <c r="M72" s="73">
        <f t="shared" si="33"/>
        <v>178700</v>
      </c>
      <c r="N72" s="73">
        <f t="shared" si="34"/>
        <v>178700</v>
      </c>
      <c r="O72" s="73">
        <f t="shared" si="35"/>
        <v>178700</v>
      </c>
      <c r="P72" s="73">
        <f t="shared" si="36"/>
        <v>178700</v>
      </c>
      <c r="Q72" s="73">
        <f t="shared" si="37"/>
        <v>178700</v>
      </c>
      <c r="R72" s="73">
        <f t="shared" si="38"/>
        <v>178700</v>
      </c>
      <c r="S72" s="73">
        <f t="shared" si="39"/>
        <v>178700</v>
      </c>
      <c r="T72" s="73">
        <f t="shared" si="40"/>
        <v>178700</v>
      </c>
    </row>
    <row r="73" spans="1:20" s="44" customFormat="1" ht="30" x14ac:dyDescent="0.25">
      <c r="A73" s="187" t="str">
        <f>'TARIFA SIN IVA MODIFICABLE '!A108</f>
        <v>MOBILIARIO Y ELEMENTOS DE DECORACIÓN COUNTER</v>
      </c>
      <c r="B73" s="79" t="str">
        <f>IFERROR(CONCATENATE('TARIFA SIN IVA MODIFICABLE '!B108," ",'TARIFA SIN IVA MODIFICABLE '!C108),"")</f>
        <v>3070954 Counter Mónaco (Roble Gris) (100cm x 100cm x 30cm)</v>
      </c>
      <c r="C73" s="73">
        <f>'TARIFA SIN IVA MODIFICABLE '!D108</f>
        <v>178700</v>
      </c>
      <c r="D73" s="73">
        <f t="shared" si="24"/>
        <v>178700</v>
      </c>
      <c r="E73" s="73">
        <f t="shared" si="25"/>
        <v>178700</v>
      </c>
      <c r="F73" s="73">
        <f t="shared" si="26"/>
        <v>178700</v>
      </c>
      <c r="G73" s="73">
        <f t="shared" si="27"/>
        <v>178700</v>
      </c>
      <c r="H73" s="73">
        <f t="shared" si="28"/>
        <v>178700</v>
      </c>
      <c r="I73" s="73">
        <f t="shared" si="29"/>
        <v>178700</v>
      </c>
      <c r="J73" s="73">
        <f t="shared" si="30"/>
        <v>178700</v>
      </c>
      <c r="K73" s="73">
        <f t="shared" si="31"/>
        <v>178700</v>
      </c>
      <c r="L73" s="73">
        <f t="shared" si="32"/>
        <v>178700</v>
      </c>
      <c r="M73" s="73">
        <f t="shared" si="33"/>
        <v>178700</v>
      </c>
      <c r="N73" s="73">
        <f t="shared" si="34"/>
        <v>178700</v>
      </c>
      <c r="O73" s="73">
        <f t="shared" si="35"/>
        <v>178700</v>
      </c>
      <c r="P73" s="73">
        <f t="shared" si="36"/>
        <v>178700</v>
      </c>
      <c r="Q73" s="73">
        <f t="shared" si="37"/>
        <v>178700</v>
      </c>
      <c r="R73" s="73">
        <f t="shared" si="38"/>
        <v>178700</v>
      </c>
      <c r="S73" s="73">
        <f t="shared" si="39"/>
        <v>178700</v>
      </c>
      <c r="T73" s="73">
        <f t="shared" si="40"/>
        <v>178700</v>
      </c>
    </row>
    <row r="74" spans="1:20" s="44" customFormat="1" ht="30" x14ac:dyDescent="0.25">
      <c r="A74" s="187" t="str">
        <f>'TARIFA SIN IVA MODIFICABLE '!A109</f>
        <v>MOBILIARIO Y ELEMENTOS DE DECORACIÓN COUNTER</v>
      </c>
      <c r="B74" s="79" t="str">
        <f>IFERROR(CONCATENATE('TARIFA SIN IVA MODIFICABLE '!B109," ",'TARIFA SIN IVA MODIFICABLE '!C109),"")</f>
        <v xml:space="preserve">30713173 Counter Mónaco Mediano (Blanco) (60cm x 100cm x 30cm)  </v>
      </c>
      <c r="C74" s="73">
        <f>'TARIFA SIN IVA MODIFICABLE '!D109</f>
        <v>168200</v>
      </c>
      <c r="D74" s="73">
        <f t="shared" si="24"/>
        <v>168200</v>
      </c>
      <c r="E74" s="73">
        <f t="shared" si="25"/>
        <v>168200</v>
      </c>
      <c r="F74" s="73">
        <f t="shared" si="26"/>
        <v>168200</v>
      </c>
      <c r="G74" s="73">
        <f t="shared" si="27"/>
        <v>168200</v>
      </c>
      <c r="H74" s="73">
        <f t="shared" si="28"/>
        <v>168200</v>
      </c>
      <c r="I74" s="73">
        <f t="shared" si="29"/>
        <v>168200</v>
      </c>
      <c r="J74" s="73">
        <f t="shared" si="30"/>
        <v>168200</v>
      </c>
      <c r="K74" s="73">
        <f t="shared" si="31"/>
        <v>168200</v>
      </c>
      <c r="L74" s="73">
        <f t="shared" si="32"/>
        <v>168200</v>
      </c>
      <c r="M74" s="73">
        <f t="shared" si="33"/>
        <v>168200</v>
      </c>
      <c r="N74" s="73">
        <f t="shared" si="34"/>
        <v>168200</v>
      </c>
      <c r="O74" s="73">
        <f t="shared" si="35"/>
        <v>168200</v>
      </c>
      <c r="P74" s="73">
        <f t="shared" si="36"/>
        <v>168200</v>
      </c>
      <c r="Q74" s="73">
        <f t="shared" si="37"/>
        <v>168200</v>
      </c>
      <c r="R74" s="73">
        <f t="shared" si="38"/>
        <v>168200</v>
      </c>
      <c r="S74" s="73">
        <f t="shared" si="39"/>
        <v>168200</v>
      </c>
      <c r="T74" s="73">
        <f t="shared" si="40"/>
        <v>168200</v>
      </c>
    </row>
    <row r="75" spans="1:20" s="44" customFormat="1" ht="30" x14ac:dyDescent="0.25">
      <c r="A75" s="187" t="str">
        <f>'TARIFA SIN IVA MODIFICABLE '!A74</f>
        <v>MOBILIARIO Y ELEMENTOS DE DECORACIÓN VITRINAS</v>
      </c>
      <c r="B75" s="79" t="str">
        <f>IFERROR(CONCATENATE('TARIFA SIN IVA MODIFICABLE '!B74," ",'TARIFA SIN IVA MODIFICABLE '!C74),"")</f>
        <v>3070535 Vitrina Isla 2E (200cm x 50cm x 50cm)</v>
      </c>
      <c r="C75" s="73">
        <f>'TARIFA SIN IVA MODIFICABLE '!D74</f>
        <v>258800</v>
      </c>
      <c r="D75" s="73">
        <f t="shared" si="24"/>
        <v>258800</v>
      </c>
      <c r="E75" s="73">
        <f t="shared" si="25"/>
        <v>258800</v>
      </c>
      <c r="F75" s="73">
        <f t="shared" si="26"/>
        <v>258800</v>
      </c>
      <c r="G75" s="73">
        <f t="shared" si="27"/>
        <v>258800</v>
      </c>
      <c r="H75" s="73">
        <f t="shared" si="28"/>
        <v>258800</v>
      </c>
      <c r="I75" s="73">
        <f t="shared" si="29"/>
        <v>258800</v>
      </c>
      <c r="J75" s="73">
        <f t="shared" si="30"/>
        <v>258800</v>
      </c>
      <c r="K75" s="73">
        <f t="shared" si="31"/>
        <v>258800</v>
      </c>
      <c r="L75" s="73">
        <f t="shared" si="32"/>
        <v>258800</v>
      </c>
      <c r="M75" s="73">
        <f t="shared" si="33"/>
        <v>258800</v>
      </c>
      <c r="N75" s="73">
        <f t="shared" si="34"/>
        <v>258800</v>
      </c>
      <c r="O75" s="73">
        <f t="shared" si="35"/>
        <v>258800</v>
      </c>
      <c r="P75" s="73">
        <f t="shared" si="36"/>
        <v>258800</v>
      </c>
      <c r="Q75" s="73">
        <f t="shared" si="37"/>
        <v>258800</v>
      </c>
      <c r="R75" s="73">
        <f t="shared" si="38"/>
        <v>258800</v>
      </c>
      <c r="S75" s="73">
        <f t="shared" si="39"/>
        <v>258800</v>
      </c>
      <c r="T75" s="73">
        <f t="shared" si="40"/>
        <v>258800</v>
      </c>
    </row>
    <row r="76" spans="1:20" s="44" customFormat="1" ht="30" x14ac:dyDescent="0.25">
      <c r="A76" s="187" t="str">
        <f>'TARIFA SIN IVA MODIFICABLE '!A76</f>
        <v>MOBILIARIO Y ELEMENTOS DE DECORACIÓN VITRINAS</v>
      </c>
      <c r="B76" s="79" t="str">
        <f>IFERROR(CONCATENATE('TARIFA SIN IVA MODIFICABLE '!B76," ",'TARIFA SIN IVA MODIFICABLE '!C76),"")</f>
        <v>3070535 Vitrina Mostrador 2E (100cm x 100cm x 40cm)</v>
      </c>
      <c r="C76" s="73">
        <f>'TARIFA SIN IVA MODIFICABLE '!D76</f>
        <v>223400</v>
      </c>
      <c r="D76" s="73">
        <f t="shared" si="24"/>
        <v>223400</v>
      </c>
      <c r="E76" s="73">
        <f t="shared" si="25"/>
        <v>223400</v>
      </c>
      <c r="F76" s="73">
        <f t="shared" si="26"/>
        <v>223400</v>
      </c>
      <c r="G76" s="73">
        <f t="shared" si="27"/>
        <v>223400</v>
      </c>
      <c r="H76" s="73">
        <f t="shared" si="28"/>
        <v>223400</v>
      </c>
      <c r="I76" s="73">
        <f t="shared" si="29"/>
        <v>223400</v>
      </c>
      <c r="J76" s="73">
        <f t="shared" si="30"/>
        <v>223400</v>
      </c>
      <c r="K76" s="73">
        <f t="shared" si="31"/>
        <v>223400</v>
      </c>
      <c r="L76" s="73">
        <f t="shared" si="32"/>
        <v>223400</v>
      </c>
      <c r="M76" s="73">
        <f t="shared" si="33"/>
        <v>223400</v>
      </c>
      <c r="N76" s="73">
        <f t="shared" si="34"/>
        <v>223400</v>
      </c>
      <c r="O76" s="73">
        <f t="shared" si="35"/>
        <v>223400</v>
      </c>
      <c r="P76" s="73">
        <f t="shared" si="36"/>
        <v>223400</v>
      </c>
      <c r="Q76" s="73">
        <f t="shared" si="37"/>
        <v>223400</v>
      </c>
      <c r="R76" s="73">
        <f t="shared" si="38"/>
        <v>223400</v>
      </c>
      <c r="S76" s="73">
        <f t="shared" si="39"/>
        <v>223400</v>
      </c>
      <c r="T76" s="73">
        <f t="shared" si="40"/>
        <v>223400</v>
      </c>
    </row>
    <row r="77" spans="1:20" s="44" customFormat="1" ht="30" x14ac:dyDescent="0.25">
      <c r="A77" s="187" t="str">
        <f>'TARIFA SIN IVA MODIFICABLE '!A77</f>
        <v>MOBILIARIO Y ELEMENTOS DE DECORACIÓN VITRINAS</v>
      </c>
      <c r="B77" s="79" t="str">
        <f>IFERROR(CONCATENATE('TARIFA SIN IVA MODIFICABLE '!B77," ",'TARIFA SIN IVA MODIFICABLE '!C77),"")</f>
        <v>3070535 Vitrina Mostrador Tipo 2 1E Blanca (92cm x 90 cm x 40cm)</v>
      </c>
      <c r="C77" s="73">
        <f>'TARIFA SIN IVA MODIFICABLE '!D77</f>
        <v>223400</v>
      </c>
      <c r="D77" s="73">
        <f t="shared" si="24"/>
        <v>223400</v>
      </c>
      <c r="E77" s="73">
        <f t="shared" si="25"/>
        <v>223400</v>
      </c>
      <c r="F77" s="73">
        <f t="shared" si="26"/>
        <v>223400</v>
      </c>
      <c r="G77" s="73">
        <f t="shared" si="27"/>
        <v>223400</v>
      </c>
      <c r="H77" s="73">
        <f t="shared" si="28"/>
        <v>223400</v>
      </c>
      <c r="I77" s="73">
        <f t="shared" si="29"/>
        <v>223400</v>
      </c>
      <c r="J77" s="73">
        <f t="shared" si="30"/>
        <v>223400</v>
      </c>
      <c r="K77" s="73">
        <f t="shared" si="31"/>
        <v>223400</v>
      </c>
      <c r="L77" s="73">
        <f t="shared" si="32"/>
        <v>223400</v>
      </c>
      <c r="M77" s="73">
        <f t="shared" si="33"/>
        <v>223400</v>
      </c>
      <c r="N77" s="73">
        <f t="shared" si="34"/>
        <v>223400</v>
      </c>
      <c r="O77" s="73">
        <f t="shared" si="35"/>
        <v>223400</v>
      </c>
      <c r="P77" s="73">
        <f t="shared" si="36"/>
        <v>223400</v>
      </c>
      <c r="Q77" s="73">
        <f t="shared" si="37"/>
        <v>223400</v>
      </c>
      <c r="R77" s="73">
        <f t="shared" si="38"/>
        <v>223400</v>
      </c>
      <c r="S77" s="73">
        <f t="shared" si="39"/>
        <v>223400</v>
      </c>
      <c r="T77" s="73">
        <f t="shared" si="40"/>
        <v>223400</v>
      </c>
    </row>
    <row r="78" spans="1:20" s="44" customFormat="1" ht="30" x14ac:dyDescent="0.25">
      <c r="A78" s="187" t="str">
        <f>'TARIFA SIN IVA MODIFICABLE '!A78</f>
        <v>MOBILIARIO Y ELEMENTOS DE DECORACIÓN VITRINAS</v>
      </c>
      <c r="B78" s="79" t="str">
        <f>IFERROR(CONCATENATE('TARIFA SIN IVA MODIFICABLE '!B78," ",'TARIFA SIN IVA MODIFICABLE '!C78),"")</f>
        <v>3070535 Vitrina Mostrador Tipo 2 1E Nácar (92cm x 90 cm x 40cm)</v>
      </c>
      <c r="C78" s="73">
        <f>'TARIFA SIN IVA MODIFICABLE '!D78</f>
        <v>223400</v>
      </c>
      <c r="D78" s="73">
        <f t="shared" si="24"/>
        <v>223400</v>
      </c>
      <c r="E78" s="73">
        <f t="shared" si="25"/>
        <v>223400</v>
      </c>
      <c r="F78" s="73">
        <f t="shared" si="26"/>
        <v>223400</v>
      </c>
      <c r="G78" s="73">
        <f t="shared" si="27"/>
        <v>223400</v>
      </c>
      <c r="H78" s="73">
        <f t="shared" si="28"/>
        <v>223400</v>
      </c>
      <c r="I78" s="73">
        <f t="shared" si="29"/>
        <v>223400</v>
      </c>
      <c r="J78" s="73">
        <f t="shared" si="30"/>
        <v>223400</v>
      </c>
      <c r="K78" s="73">
        <f t="shared" si="31"/>
        <v>223400</v>
      </c>
      <c r="L78" s="73">
        <f t="shared" si="32"/>
        <v>223400</v>
      </c>
      <c r="M78" s="73">
        <f t="shared" si="33"/>
        <v>223400</v>
      </c>
      <c r="N78" s="73">
        <f t="shared" si="34"/>
        <v>223400</v>
      </c>
      <c r="O78" s="73">
        <f t="shared" si="35"/>
        <v>223400</v>
      </c>
      <c r="P78" s="73">
        <f t="shared" si="36"/>
        <v>223400</v>
      </c>
      <c r="Q78" s="73">
        <f t="shared" si="37"/>
        <v>223400</v>
      </c>
      <c r="R78" s="73">
        <f t="shared" si="38"/>
        <v>223400</v>
      </c>
      <c r="S78" s="73">
        <f t="shared" si="39"/>
        <v>223400</v>
      </c>
      <c r="T78" s="73">
        <f t="shared" si="40"/>
        <v>223400</v>
      </c>
    </row>
    <row r="79" spans="1:20" s="44" customFormat="1" ht="30" x14ac:dyDescent="0.25">
      <c r="A79" s="187" t="str">
        <f>'TARIFA SIN IVA MODIFICABLE '!A79</f>
        <v>MOBILIARIO Y ELEMENTOS DE DECORACIÓN VITRINAS</v>
      </c>
      <c r="B79" s="79" t="str">
        <f>IFERROR(CONCATENATE('TARIFA SIN IVA MODIFICABLE '!B79," ",'TARIFA SIN IVA MODIFICABLE '!C79),"")</f>
        <v>3070535 Vitrina Mostrador Tipo 3 1E Blanca (92cm x 90 cm x 40cm) (Opción de Luz)</v>
      </c>
      <c r="C79" s="73">
        <f>'TARIFA SIN IVA MODIFICABLE '!D79</f>
        <v>223400</v>
      </c>
      <c r="D79" s="73">
        <f t="shared" si="24"/>
        <v>223400</v>
      </c>
      <c r="E79" s="73">
        <f t="shared" si="25"/>
        <v>223400</v>
      </c>
      <c r="F79" s="73">
        <f t="shared" si="26"/>
        <v>223400</v>
      </c>
      <c r="G79" s="73">
        <f t="shared" si="27"/>
        <v>223400</v>
      </c>
      <c r="H79" s="73">
        <f t="shared" si="28"/>
        <v>223400</v>
      </c>
      <c r="I79" s="73">
        <f t="shared" si="29"/>
        <v>223400</v>
      </c>
      <c r="J79" s="73">
        <f t="shared" si="30"/>
        <v>223400</v>
      </c>
      <c r="K79" s="73">
        <f t="shared" si="31"/>
        <v>223400</v>
      </c>
      <c r="L79" s="73">
        <f t="shared" si="32"/>
        <v>223400</v>
      </c>
      <c r="M79" s="73">
        <f t="shared" si="33"/>
        <v>223400</v>
      </c>
      <c r="N79" s="73">
        <f t="shared" si="34"/>
        <v>223400</v>
      </c>
      <c r="O79" s="73">
        <f t="shared" si="35"/>
        <v>223400</v>
      </c>
      <c r="P79" s="73">
        <f t="shared" si="36"/>
        <v>223400</v>
      </c>
      <c r="Q79" s="73">
        <f t="shared" si="37"/>
        <v>223400</v>
      </c>
      <c r="R79" s="73">
        <f t="shared" si="38"/>
        <v>223400</v>
      </c>
      <c r="S79" s="73">
        <f t="shared" si="39"/>
        <v>223400</v>
      </c>
      <c r="T79" s="73">
        <f t="shared" si="40"/>
        <v>223400</v>
      </c>
    </row>
    <row r="80" spans="1:20" s="44" customFormat="1" ht="30" x14ac:dyDescent="0.25">
      <c r="A80" s="187" t="str">
        <f>'TARIFA SIN IVA MODIFICABLE '!A80</f>
        <v>MOBILIARIO Y ELEMENTOS DE DECORACIÓN VITRINAS</v>
      </c>
      <c r="B80" s="79" t="str">
        <f>IFERROR(CONCATENATE('TARIFA SIN IVA MODIFICABLE '!B80," ",'TARIFA SIN IVA MODIFICABLE '!C80),"")</f>
        <v>3070535 Vitrina Rectangular 2E (200cm x 100cm x 40cm)</v>
      </c>
      <c r="C80" s="73">
        <f>'TARIFA SIN IVA MODIFICABLE '!D80</f>
        <v>299200</v>
      </c>
      <c r="D80" s="73">
        <f t="shared" si="24"/>
        <v>299200</v>
      </c>
      <c r="E80" s="73">
        <f t="shared" si="25"/>
        <v>299200</v>
      </c>
      <c r="F80" s="73">
        <f t="shared" si="26"/>
        <v>299200</v>
      </c>
      <c r="G80" s="73">
        <f t="shared" si="27"/>
        <v>299200</v>
      </c>
      <c r="H80" s="73">
        <f t="shared" si="28"/>
        <v>299200</v>
      </c>
      <c r="I80" s="73">
        <f t="shared" si="29"/>
        <v>299200</v>
      </c>
      <c r="J80" s="73">
        <f t="shared" si="30"/>
        <v>299200</v>
      </c>
      <c r="K80" s="73">
        <f t="shared" si="31"/>
        <v>299200</v>
      </c>
      <c r="L80" s="73">
        <f t="shared" si="32"/>
        <v>299200</v>
      </c>
      <c r="M80" s="73">
        <f t="shared" si="33"/>
        <v>299200</v>
      </c>
      <c r="N80" s="73">
        <f t="shared" si="34"/>
        <v>299200</v>
      </c>
      <c r="O80" s="73">
        <f t="shared" si="35"/>
        <v>299200</v>
      </c>
      <c r="P80" s="73">
        <f t="shared" si="36"/>
        <v>299200</v>
      </c>
      <c r="Q80" s="73">
        <f t="shared" si="37"/>
        <v>299200</v>
      </c>
      <c r="R80" s="73">
        <f t="shared" si="38"/>
        <v>299200</v>
      </c>
      <c r="S80" s="73">
        <f t="shared" si="39"/>
        <v>299200</v>
      </c>
      <c r="T80" s="73">
        <f t="shared" si="40"/>
        <v>299200</v>
      </c>
    </row>
    <row r="81" spans="1:20" s="44" customFormat="1" ht="30" x14ac:dyDescent="0.25">
      <c r="A81" s="187" t="str">
        <f>'TARIFA SIN IVA MODIFICABLE '!A75</f>
        <v>MOBILIARIO Y ELEMENTOS DE DECORACIÓN VITRINAS</v>
      </c>
      <c r="B81" s="79" t="str">
        <f>IFERROR(CONCATENATE('TARIFA SIN IVA MODIFICABLE '!B75," ",'TARIFA SIN IVA MODIFICABLE '!C75),"")</f>
        <v>3070535 Vitrina Isla 3E (215cm x 50cm x 50cm)</v>
      </c>
      <c r="C81" s="73">
        <f>'TARIFA SIN IVA MODIFICABLE '!D75</f>
        <v>279700</v>
      </c>
      <c r="D81" s="73">
        <f t="shared" si="24"/>
        <v>279700</v>
      </c>
      <c r="E81" s="73">
        <f t="shared" si="25"/>
        <v>279700</v>
      </c>
      <c r="F81" s="73">
        <f t="shared" si="26"/>
        <v>279700</v>
      </c>
      <c r="G81" s="73">
        <f t="shared" si="27"/>
        <v>279700</v>
      </c>
      <c r="H81" s="73">
        <f t="shared" si="28"/>
        <v>279700</v>
      </c>
      <c r="I81" s="73">
        <f t="shared" si="29"/>
        <v>279700</v>
      </c>
      <c r="J81" s="73">
        <f t="shared" si="30"/>
        <v>279700</v>
      </c>
      <c r="K81" s="73">
        <f t="shared" si="31"/>
        <v>279700</v>
      </c>
      <c r="L81" s="73">
        <f t="shared" si="32"/>
        <v>279700</v>
      </c>
      <c r="M81" s="73">
        <f t="shared" si="33"/>
        <v>279700</v>
      </c>
      <c r="N81" s="73">
        <f t="shared" si="34"/>
        <v>279700</v>
      </c>
      <c r="O81" s="73">
        <f t="shared" si="35"/>
        <v>279700</v>
      </c>
      <c r="P81" s="73">
        <f t="shared" si="36"/>
        <v>279700</v>
      </c>
      <c r="Q81" s="73">
        <f t="shared" si="37"/>
        <v>279700</v>
      </c>
      <c r="R81" s="73">
        <f t="shared" si="38"/>
        <v>279700</v>
      </c>
      <c r="S81" s="73">
        <f t="shared" si="39"/>
        <v>279700</v>
      </c>
      <c r="T81" s="73">
        <f t="shared" si="40"/>
        <v>279700</v>
      </c>
    </row>
    <row r="82" spans="1:20" s="44" customFormat="1" ht="30" x14ac:dyDescent="0.25">
      <c r="A82" s="187" t="str">
        <f>'TARIFA SIN IVA MODIFICABLE '!A60</f>
        <v>MOBILIARIO Y ELEMENTOS DE DECORACIÓN MESAS</v>
      </c>
      <c r="B82" s="79" t="str">
        <f>IFERROR(CONCATENATE('TARIFA SIN IVA MODIFICABLE '!B60," ",'TARIFA SIN IVA MODIFICABLE '!C60),"")</f>
        <v>3071115 Mesa alta Daysa (Blanca) (100cm x 60cm)</v>
      </c>
      <c r="C82" s="73">
        <f>'TARIFA SIN IVA MODIFICABLE '!D60</f>
        <v>110200</v>
      </c>
      <c r="D82" s="73">
        <f t="shared" si="24"/>
        <v>110200</v>
      </c>
      <c r="E82" s="73">
        <f t="shared" si="25"/>
        <v>110200</v>
      </c>
      <c r="F82" s="73">
        <f t="shared" si="26"/>
        <v>110200</v>
      </c>
      <c r="G82" s="73">
        <f t="shared" si="27"/>
        <v>110200</v>
      </c>
      <c r="H82" s="73">
        <f t="shared" si="28"/>
        <v>110200</v>
      </c>
      <c r="I82" s="73">
        <f t="shared" si="29"/>
        <v>110200</v>
      </c>
      <c r="J82" s="73">
        <f t="shared" si="30"/>
        <v>110200</v>
      </c>
      <c r="K82" s="73">
        <f t="shared" si="31"/>
        <v>110200</v>
      </c>
      <c r="L82" s="73">
        <f t="shared" si="32"/>
        <v>110200</v>
      </c>
      <c r="M82" s="73">
        <f t="shared" si="33"/>
        <v>110200</v>
      </c>
      <c r="N82" s="73">
        <f t="shared" si="34"/>
        <v>110200</v>
      </c>
      <c r="O82" s="73">
        <f t="shared" si="35"/>
        <v>110200</v>
      </c>
      <c r="P82" s="73">
        <f t="shared" si="36"/>
        <v>110200</v>
      </c>
      <c r="Q82" s="73">
        <f t="shared" si="37"/>
        <v>110200</v>
      </c>
      <c r="R82" s="73">
        <f t="shared" si="38"/>
        <v>110200</v>
      </c>
      <c r="S82" s="73">
        <f t="shared" si="39"/>
        <v>110200</v>
      </c>
      <c r="T82" s="73">
        <f t="shared" si="40"/>
        <v>110200</v>
      </c>
    </row>
    <row r="83" spans="1:20" s="44" customFormat="1" ht="30" x14ac:dyDescent="0.25">
      <c r="A83" s="187" t="str">
        <f>'TARIFA SIN IVA MODIFICABLE '!A61</f>
        <v>MOBILIARIO Y ELEMENTOS DE DECORACIÓN MESAS</v>
      </c>
      <c r="B83" s="79" t="str">
        <f>IFERROR(CONCATENATE('TARIFA SIN IVA MODIFICABLE '!B61," ",'TARIFA SIN IVA MODIFICABLE '!C61),"")</f>
        <v>3071115 Mesa alta Daysa (Miel) (100cm x 60cm)</v>
      </c>
      <c r="C83" s="73">
        <f>'TARIFA SIN IVA MODIFICABLE '!D61</f>
        <v>110200</v>
      </c>
      <c r="D83" s="73">
        <f t="shared" si="24"/>
        <v>110200</v>
      </c>
      <c r="E83" s="73">
        <f t="shared" si="25"/>
        <v>110200</v>
      </c>
      <c r="F83" s="73">
        <f t="shared" si="26"/>
        <v>110200</v>
      </c>
      <c r="G83" s="73">
        <f t="shared" si="27"/>
        <v>110200</v>
      </c>
      <c r="H83" s="73">
        <f t="shared" si="28"/>
        <v>110200</v>
      </c>
      <c r="I83" s="73">
        <f t="shared" si="29"/>
        <v>110200</v>
      </c>
      <c r="J83" s="73">
        <f t="shared" si="30"/>
        <v>110200</v>
      </c>
      <c r="K83" s="73">
        <f t="shared" si="31"/>
        <v>110200</v>
      </c>
      <c r="L83" s="73">
        <f t="shared" si="32"/>
        <v>110200</v>
      </c>
      <c r="M83" s="73">
        <f t="shared" si="33"/>
        <v>110200</v>
      </c>
      <c r="N83" s="73">
        <f t="shared" si="34"/>
        <v>110200</v>
      </c>
      <c r="O83" s="73">
        <f t="shared" si="35"/>
        <v>110200</v>
      </c>
      <c r="P83" s="73">
        <f t="shared" si="36"/>
        <v>110200</v>
      </c>
      <c r="Q83" s="73">
        <f t="shared" si="37"/>
        <v>110200</v>
      </c>
      <c r="R83" s="73">
        <f t="shared" si="38"/>
        <v>110200</v>
      </c>
      <c r="S83" s="73">
        <f t="shared" si="39"/>
        <v>110200</v>
      </c>
      <c r="T83" s="73">
        <f t="shared" si="40"/>
        <v>110200</v>
      </c>
    </row>
    <row r="84" spans="1:20" s="44" customFormat="1" ht="30" x14ac:dyDescent="0.25">
      <c r="A84" s="187" t="str">
        <f>'TARIFA SIN IVA MODIFICABLE '!A62</f>
        <v>MOBILIARIO Y ELEMENTOS DE DECORACIÓN MESAS</v>
      </c>
      <c r="B84" s="79" t="str">
        <f>IFERROR(CONCATENATE('TARIFA SIN IVA MODIFICABLE '!B62," ",'TARIFA SIN IVA MODIFICABLE '!C62),"")</f>
        <v>3071115 Mesa alta Daysa (Rovere) (100cm x 60cm)</v>
      </c>
      <c r="C84" s="73">
        <f>'TARIFA SIN IVA MODIFICABLE '!D62</f>
        <v>110200</v>
      </c>
      <c r="D84" s="73">
        <f t="shared" si="24"/>
        <v>110200</v>
      </c>
      <c r="E84" s="73">
        <f t="shared" si="25"/>
        <v>110200</v>
      </c>
      <c r="F84" s="73">
        <f t="shared" si="26"/>
        <v>110200</v>
      </c>
      <c r="G84" s="73">
        <f t="shared" si="27"/>
        <v>110200</v>
      </c>
      <c r="H84" s="73">
        <f t="shared" si="28"/>
        <v>110200</v>
      </c>
      <c r="I84" s="73">
        <f t="shared" si="29"/>
        <v>110200</v>
      </c>
      <c r="J84" s="73">
        <f t="shared" si="30"/>
        <v>110200</v>
      </c>
      <c r="K84" s="73">
        <f t="shared" si="31"/>
        <v>110200</v>
      </c>
      <c r="L84" s="73">
        <f t="shared" si="32"/>
        <v>110200</v>
      </c>
      <c r="M84" s="73">
        <f t="shared" si="33"/>
        <v>110200</v>
      </c>
      <c r="N84" s="73">
        <f t="shared" si="34"/>
        <v>110200</v>
      </c>
      <c r="O84" s="73">
        <f t="shared" si="35"/>
        <v>110200</v>
      </c>
      <c r="P84" s="73">
        <f t="shared" si="36"/>
        <v>110200</v>
      </c>
      <c r="Q84" s="73">
        <f t="shared" si="37"/>
        <v>110200</v>
      </c>
      <c r="R84" s="73">
        <f t="shared" si="38"/>
        <v>110200</v>
      </c>
      <c r="S84" s="73">
        <f t="shared" si="39"/>
        <v>110200</v>
      </c>
      <c r="T84" s="73">
        <f t="shared" si="40"/>
        <v>110200</v>
      </c>
    </row>
    <row r="85" spans="1:20" s="44" customFormat="1" ht="30" x14ac:dyDescent="0.25">
      <c r="A85" s="187" t="str">
        <f>'TARIFA SIN IVA MODIFICABLE '!A63</f>
        <v>MOBILIARIO Y ELEMENTOS DE DECORACIÓN MESAS</v>
      </c>
      <c r="B85" s="79" t="str">
        <f>IFERROR(CONCATENATE('TARIFA SIN IVA MODIFICABLE '!B63," ",'TARIFA SIN IVA MODIFICABLE '!C63),"")</f>
        <v>3071115 Mesa alta Daysa (Roble Gris) (100cm x 60cm)</v>
      </c>
      <c r="C85" s="73">
        <f>'TARIFA SIN IVA MODIFICABLE '!D63</f>
        <v>110200</v>
      </c>
      <c r="D85" s="73">
        <f t="shared" si="24"/>
        <v>110200</v>
      </c>
      <c r="E85" s="73">
        <f t="shared" si="25"/>
        <v>110200</v>
      </c>
      <c r="F85" s="73">
        <f t="shared" si="26"/>
        <v>110200</v>
      </c>
      <c r="G85" s="73">
        <f t="shared" si="27"/>
        <v>110200</v>
      </c>
      <c r="H85" s="73">
        <f t="shared" si="28"/>
        <v>110200</v>
      </c>
      <c r="I85" s="73">
        <f t="shared" si="29"/>
        <v>110200</v>
      </c>
      <c r="J85" s="73">
        <f t="shared" si="30"/>
        <v>110200</v>
      </c>
      <c r="K85" s="73">
        <f t="shared" si="31"/>
        <v>110200</v>
      </c>
      <c r="L85" s="73">
        <f t="shared" si="32"/>
        <v>110200</v>
      </c>
      <c r="M85" s="73">
        <f t="shared" si="33"/>
        <v>110200</v>
      </c>
      <c r="N85" s="73">
        <f t="shared" si="34"/>
        <v>110200</v>
      </c>
      <c r="O85" s="73">
        <f t="shared" si="35"/>
        <v>110200</v>
      </c>
      <c r="P85" s="73">
        <f t="shared" si="36"/>
        <v>110200</v>
      </c>
      <c r="Q85" s="73">
        <f t="shared" si="37"/>
        <v>110200</v>
      </c>
      <c r="R85" s="73">
        <f t="shared" si="38"/>
        <v>110200</v>
      </c>
      <c r="S85" s="73">
        <f t="shared" si="39"/>
        <v>110200</v>
      </c>
      <c r="T85" s="73">
        <f t="shared" si="40"/>
        <v>110200</v>
      </c>
    </row>
    <row r="86" spans="1:20" s="44" customFormat="1" ht="30" x14ac:dyDescent="0.25">
      <c r="A86" s="187" t="str">
        <f>'TARIFA SIN IVA MODIFICABLE '!A64</f>
        <v>MOBILIARIO Y ELEMENTOS DE DECORACIÓN MESAS</v>
      </c>
      <c r="B86" s="79" t="str">
        <f>IFERROR(CONCATENATE('TARIFA SIN IVA MODIFICABLE '!B64," ",'TARIFA SIN IVA MODIFICABLE '!C64),"")</f>
        <v>3071115 Mesa alta Daysa vidrio (100cm x 60cm)</v>
      </c>
      <c r="C86" s="73">
        <f>'TARIFA SIN IVA MODIFICABLE '!D64</f>
        <v>123800</v>
      </c>
      <c r="D86" s="73">
        <f t="shared" si="24"/>
        <v>123800</v>
      </c>
      <c r="E86" s="73">
        <f t="shared" si="25"/>
        <v>123800</v>
      </c>
      <c r="F86" s="73">
        <f t="shared" si="26"/>
        <v>123800</v>
      </c>
      <c r="G86" s="73">
        <f t="shared" si="27"/>
        <v>123800</v>
      </c>
      <c r="H86" s="73">
        <f t="shared" si="28"/>
        <v>123800</v>
      </c>
      <c r="I86" s="73">
        <f t="shared" si="29"/>
        <v>123800</v>
      </c>
      <c r="J86" s="73">
        <f t="shared" si="30"/>
        <v>123800</v>
      </c>
      <c r="K86" s="73">
        <f t="shared" si="31"/>
        <v>123800</v>
      </c>
      <c r="L86" s="73">
        <f t="shared" si="32"/>
        <v>123800</v>
      </c>
      <c r="M86" s="73">
        <f t="shared" si="33"/>
        <v>123800</v>
      </c>
      <c r="N86" s="73">
        <f t="shared" si="34"/>
        <v>123800</v>
      </c>
      <c r="O86" s="73">
        <f t="shared" si="35"/>
        <v>123800</v>
      </c>
      <c r="P86" s="73">
        <f t="shared" si="36"/>
        <v>123800</v>
      </c>
      <c r="Q86" s="73">
        <f t="shared" si="37"/>
        <v>123800</v>
      </c>
      <c r="R86" s="73">
        <f t="shared" si="38"/>
        <v>123800</v>
      </c>
      <c r="S86" s="73">
        <f t="shared" si="39"/>
        <v>123800</v>
      </c>
      <c r="T86" s="73">
        <f t="shared" si="40"/>
        <v>123800</v>
      </c>
    </row>
    <row r="87" spans="1:20" s="44" customFormat="1" ht="30" x14ac:dyDescent="0.25">
      <c r="A87" s="187" t="str">
        <f>'TARIFA SIN IVA MODIFICABLE '!A65</f>
        <v>MOBILIARIO Y ELEMENTOS DE DECORACIÓN MESAS</v>
      </c>
      <c r="B87" s="79" t="str">
        <f>IFERROR(CONCATENATE('TARIFA SIN IVA MODIFICABLE '!B65," ",'TARIFA SIN IVA MODIFICABLE '!C65),"")</f>
        <v>3071115 Mesa Centro Cuadrada 2 Niveles Blanca (50cm x 60cm x 60)</v>
      </c>
      <c r="C87" s="73">
        <f>'TARIFA SIN IVA MODIFICABLE '!D65</f>
        <v>84700</v>
      </c>
      <c r="D87" s="73">
        <f t="shared" si="24"/>
        <v>84700</v>
      </c>
      <c r="E87" s="73">
        <f t="shared" si="25"/>
        <v>84700</v>
      </c>
      <c r="F87" s="73">
        <f t="shared" si="26"/>
        <v>84700</v>
      </c>
      <c r="G87" s="73">
        <f t="shared" si="27"/>
        <v>84700</v>
      </c>
      <c r="H87" s="73">
        <f t="shared" si="28"/>
        <v>84700</v>
      </c>
      <c r="I87" s="73">
        <f t="shared" si="29"/>
        <v>84700</v>
      </c>
      <c r="J87" s="73">
        <f t="shared" si="30"/>
        <v>84700</v>
      </c>
      <c r="K87" s="73">
        <f t="shared" si="31"/>
        <v>84700</v>
      </c>
      <c r="L87" s="73">
        <f t="shared" si="32"/>
        <v>84700</v>
      </c>
      <c r="M87" s="73">
        <f t="shared" si="33"/>
        <v>84700</v>
      </c>
      <c r="N87" s="73">
        <f t="shared" si="34"/>
        <v>84700</v>
      </c>
      <c r="O87" s="73">
        <f t="shared" si="35"/>
        <v>84700</v>
      </c>
      <c r="P87" s="73">
        <f t="shared" si="36"/>
        <v>84700</v>
      </c>
      <c r="Q87" s="73">
        <f t="shared" si="37"/>
        <v>84700</v>
      </c>
      <c r="R87" s="73">
        <f t="shared" si="38"/>
        <v>84700</v>
      </c>
      <c r="S87" s="73">
        <f t="shared" si="39"/>
        <v>84700</v>
      </c>
      <c r="T87" s="73">
        <f t="shared" si="40"/>
        <v>84700</v>
      </c>
    </row>
    <row r="88" spans="1:20" s="44" customFormat="1" ht="30" x14ac:dyDescent="0.25">
      <c r="A88" s="187" t="str">
        <f>'TARIFA SIN IVA MODIFICABLE '!A66</f>
        <v>MOBILIARIO Y ELEMENTOS DE DECORACIÓN MESAS</v>
      </c>
      <c r="B88" s="79" t="str">
        <f>IFERROR(CONCATENATE('TARIFA SIN IVA MODIFICABLE '!B66," ",'TARIFA SIN IVA MODIFICABLE '!C66),"")</f>
        <v>3071115 Mesa Centro Circular doble nivel Blanca (50cm x 110cm x 60cm)</v>
      </c>
      <c r="C88" s="73">
        <f>'TARIFA SIN IVA MODIFICABLE '!D66</f>
        <v>116500</v>
      </c>
      <c r="D88" s="73">
        <f t="shared" si="24"/>
        <v>116500</v>
      </c>
      <c r="E88" s="73">
        <f t="shared" si="25"/>
        <v>116500</v>
      </c>
      <c r="F88" s="73">
        <f t="shared" si="26"/>
        <v>116500</v>
      </c>
      <c r="G88" s="73">
        <f t="shared" si="27"/>
        <v>116500</v>
      </c>
      <c r="H88" s="73">
        <f t="shared" si="28"/>
        <v>116500</v>
      </c>
      <c r="I88" s="73">
        <f t="shared" si="29"/>
        <v>116500</v>
      </c>
      <c r="J88" s="73">
        <f t="shared" si="30"/>
        <v>116500</v>
      </c>
      <c r="K88" s="73">
        <f t="shared" si="31"/>
        <v>116500</v>
      </c>
      <c r="L88" s="73">
        <f t="shared" si="32"/>
        <v>116500</v>
      </c>
      <c r="M88" s="73">
        <f t="shared" si="33"/>
        <v>116500</v>
      </c>
      <c r="N88" s="73">
        <f t="shared" si="34"/>
        <v>116500</v>
      </c>
      <c r="O88" s="73">
        <f t="shared" si="35"/>
        <v>116500</v>
      </c>
      <c r="P88" s="73">
        <f t="shared" si="36"/>
        <v>116500</v>
      </c>
      <c r="Q88" s="73">
        <f t="shared" si="37"/>
        <v>116500</v>
      </c>
      <c r="R88" s="73">
        <f t="shared" si="38"/>
        <v>116500</v>
      </c>
      <c r="S88" s="73">
        <f t="shared" si="39"/>
        <v>116500</v>
      </c>
      <c r="T88" s="73">
        <f t="shared" si="40"/>
        <v>116500</v>
      </c>
    </row>
    <row r="89" spans="1:20" s="44" customFormat="1" ht="30" x14ac:dyDescent="0.25">
      <c r="A89" s="187" t="str">
        <f>'TARIFA SIN IVA MODIFICABLE '!A67</f>
        <v>MOBILIARIO Y ELEMENTOS DE DECORACIÓN MESAS</v>
      </c>
      <c r="B89" s="79" t="str">
        <f>IFERROR(CONCATENATE('TARIFA SIN IVA MODIFICABLE '!B67," ",'TARIFA SIN IVA MODIFICABLE '!C67),"")</f>
        <v>3071115 Mesa Centro Rectangular doble nivel Blanca (50cm x 75cm x 50cm)</v>
      </c>
      <c r="C89" s="73">
        <f>'TARIFA SIN IVA MODIFICABLE '!D67</f>
        <v>84700</v>
      </c>
      <c r="D89" s="73">
        <f t="shared" si="24"/>
        <v>84700</v>
      </c>
      <c r="E89" s="73">
        <f t="shared" si="25"/>
        <v>84700</v>
      </c>
      <c r="F89" s="73">
        <f t="shared" si="26"/>
        <v>84700</v>
      </c>
      <c r="G89" s="73">
        <f t="shared" si="27"/>
        <v>84700</v>
      </c>
      <c r="H89" s="73">
        <f t="shared" si="28"/>
        <v>84700</v>
      </c>
      <c r="I89" s="73">
        <f t="shared" si="29"/>
        <v>84700</v>
      </c>
      <c r="J89" s="73">
        <f t="shared" si="30"/>
        <v>84700</v>
      </c>
      <c r="K89" s="73">
        <f t="shared" si="31"/>
        <v>84700</v>
      </c>
      <c r="L89" s="73">
        <f t="shared" si="32"/>
        <v>84700</v>
      </c>
      <c r="M89" s="73">
        <f t="shared" si="33"/>
        <v>84700</v>
      </c>
      <c r="N89" s="73">
        <f t="shared" si="34"/>
        <v>84700</v>
      </c>
      <c r="O89" s="73">
        <f t="shared" si="35"/>
        <v>84700</v>
      </c>
      <c r="P89" s="73">
        <f t="shared" si="36"/>
        <v>84700</v>
      </c>
      <c r="Q89" s="73">
        <f t="shared" si="37"/>
        <v>84700</v>
      </c>
      <c r="R89" s="73">
        <f t="shared" si="38"/>
        <v>84700</v>
      </c>
      <c r="S89" s="73">
        <f t="shared" si="39"/>
        <v>84700</v>
      </c>
      <c r="T89" s="73">
        <f t="shared" si="40"/>
        <v>84700</v>
      </c>
    </row>
    <row r="90" spans="1:20" s="44" customFormat="1" ht="30" x14ac:dyDescent="0.25">
      <c r="A90" s="187" t="str">
        <f>'TARIFA SIN IVA MODIFICABLE '!A68</f>
        <v>MOBILIARIO Y ELEMENTOS DE DECORACIÓN MESAS</v>
      </c>
      <c r="B90" s="79" t="str">
        <f>IFERROR(CONCATENATE('TARIFA SIN IVA MODIFICABLE '!B68," ",'TARIFA SIN IVA MODIFICABLE '!C68),"")</f>
        <v>3071115 Mesa Centro Figura Mármol</v>
      </c>
      <c r="C90" s="73">
        <f>'TARIFA SIN IVA MODIFICABLE '!D68</f>
        <v>127000</v>
      </c>
      <c r="D90" s="73">
        <f t="shared" si="24"/>
        <v>127000</v>
      </c>
      <c r="E90" s="73">
        <f t="shared" si="25"/>
        <v>127000</v>
      </c>
      <c r="F90" s="73">
        <f t="shared" si="26"/>
        <v>127000</v>
      </c>
      <c r="G90" s="73">
        <f t="shared" si="27"/>
        <v>127000</v>
      </c>
      <c r="H90" s="73">
        <f t="shared" si="28"/>
        <v>127000</v>
      </c>
      <c r="I90" s="73">
        <f t="shared" si="29"/>
        <v>127000</v>
      </c>
      <c r="J90" s="73">
        <f t="shared" si="30"/>
        <v>127000</v>
      </c>
      <c r="K90" s="73">
        <f t="shared" si="31"/>
        <v>127000</v>
      </c>
      <c r="L90" s="73">
        <f t="shared" si="32"/>
        <v>127000</v>
      </c>
      <c r="M90" s="73">
        <f t="shared" si="33"/>
        <v>127000</v>
      </c>
      <c r="N90" s="73">
        <f t="shared" si="34"/>
        <v>127000</v>
      </c>
      <c r="O90" s="73">
        <f t="shared" si="35"/>
        <v>127000</v>
      </c>
      <c r="P90" s="73">
        <f t="shared" si="36"/>
        <v>127000</v>
      </c>
      <c r="Q90" s="73">
        <f t="shared" si="37"/>
        <v>127000</v>
      </c>
      <c r="R90" s="73">
        <f t="shared" si="38"/>
        <v>127000</v>
      </c>
      <c r="S90" s="73">
        <f t="shared" si="39"/>
        <v>127000</v>
      </c>
      <c r="T90" s="73">
        <f t="shared" si="40"/>
        <v>127000</v>
      </c>
    </row>
    <row r="91" spans="1:20" s="44" customFormat="1" ht="30" x14ac:dyDescent="0.25">
      <c r="A91" s="187" t="str">
        <f>'TARIFA SIN IVA MODIFICABLE '!A69</f>
        <v>MOBILIARIO Y ELEMENTOS DE DECORACIÓN MESAS</v>
      </c>
      <c r="B91" s="79" t="str">
        <f>IFERROR(CONCATENATE('TARIFA SIN IVA MODIFICABLE '!B69," ",'TARIFA SIN IVA MODIFICABLE '!C69),"")</f>
        <v>3071115 Mesa estándar Daysa (76cm x 60cm)</v>
      </c>
      <c r="C91" s="73">
        <f>'TARIFA SIN IVA MODIFICABLE '!D69</f>
        <v>110200</v>
      </c>
      <c r="D91" s="73">
        <f t="shared" si="24"/>
        <v>110200</v>
      </c>
      <c r="E91" s="73">
        <f t="shared" si="25"/>
        <v>110200</v>
      </c>
      <c r="F91" s="73">
        <f t="shared" si="26"/>
        <v>110200</v>
      </c>
      <c r="G91" s="73">
        <f t="shared" si="27"/>
        <v>110200</v>
      </c>
      <c r="H91" s="73">
        <f t="shared" si="28"/>
        <v>110200</v>
      </c>
      <c r="I91" s="73">
        <f t="shared" si="29"/>
        <v>110200</v>
      </c>
      <c r="J91" s="73">
        <f t="shared" si="30"/>
        <v>110200</v>
      </c>
      <c r="K91" s="73">
        <f t="shared" si="31"/>
        <v>110200</v>
      </c>
      <c r="L91" s="73">
        <f t="shared" si="32"/>
        <v>110200</v>
      </c>
      <c r="M91" s="73">
        <f t="shared" si="33"/>
        <v>110200</v>
      </c>
      <c r="N91" s="73">
        <f t="shared" si="34"/>
        <v>110200</v>
      </c>
      <c r="O91" s="73">
        <f t="shared" si="35"/>
        <v>110200</v>
      </c>
      <c r="P91" s="73">
        <f t="shared" si="36"/>
        <v>110200</v>
      </c>
      <c r="Q91" s="73">
        <f t="shared" si="37"/>
        <v>110200</v>
      </c>
      <c r="R91" s="73">
        <f t="shared" si="38"/>
        <v>110200</v>
      </c>
      <c r="S91" s="73">
        <f t="shared" si="39"/>
        <v>110200</v>
      </c>
      <c r="T91" s="73">
        <f t="shared" si="40"/>
        <v>110200</v>
      </c>
    </row>
    <row r="92" spans="1:20" s="44" customFormat="1" ht="30" x14ac:dyDescent="0.25">
      <c r="A92" s="187" t="str">
        <f>'TARIFA SIN IVA MODIFICABLE '!A70</f>
        <v>MOBILIARIO Y ELEMENTOS DE DECORACIÓN MESAS</v>
      </c>
      <c r="B92" s="79" t="str">
        <f>IFERROR(CONCATENATE('TARIFA SIN IVA MODIFICABLE '!B70," ",'TARIFA SIN IVA MODIFICABLE '!C70),"")</f>
        <v>3071115 Mesa estándar Lotus (70cm x 64cm x 81cm)</v>
      </c>
      <c r="C92" s="73">
        <f>'TARIFA SIN IVA MODIFICABLE '!D70</f>
        <v>110200</v>
      </c>
      <c r="D92" s="73">
        <f t="shared" si="24"/>
        <v>110200</v>
      </c>
      <c r="E92" s="73">
        <f t="shared" si="25"/>
        <v>110200</v>
      </c>
      <c r="F92" s="73">
        <f t="shared" si="26"/>
        <v>110200</v>
      </c>
      <c r="G92" s="73">
        <f t="shared" si="27"/>
        <v>110200</v>
      </c>
      <c r="H92" s="73">
        <f t="shared" si="28"/>
        <v>110200</v>
      </c>
      <c r="I92" s="73">
        <f t="shared" si="29"/>
        <v>110200</v>
      </c>
      <c r="J92" s="73">
        <f t="shared" si="30"/>
        <v>110200</v>
      </c>
      <c r="K92" s="73">
        <f t="shared" si="31"/>
        <v>110200</v>
      </c>
      <c r="L92" s="73">
        <f t="shared" si="32"/>
        <v>110200</v>
      </c>
      <c r="M92" s="73">
        <f t="shared" si="33"/>
        <v>110200</v>
      </c>
      <c r="N92" s="73">
        <f t="shared" si="34"/>
        <v>110200</v>
      </c>
      <c r="O92" s="73">
        <f t="shared" si="35"/>
        <v>110200</v>
      </c>
      <c r="P92" s="73">
        <f t="shared" si="36"/>
        <v>110200</v>
      </c>
      <c r="Q92" s="73">
        <f t="shared" si="37"/>
        <v>110200</v>
      </c>
      <c r="R92" s="73">
        <f t="shared" si="38"/>
        <v>110200</v>
      </c>
      <c r="S92" s="73">
        <f t="shared" si="39"/>
        <v>110200</v>
      </c>
      <c r="T92" s="73">
        <f t="shared" si="40"/>
        <v>110200</v>
      </c>
    </row>
    <row r="93" spans="1:20" s="44" customFormat="1" ht="30" x14ac:dyDescent="0.25">
      <c r="A93" s="187" t="str">
        <f>'TARIFA SIN IVA MODIFICABLE '!A71</f>
        <v>MOBILIARIO Y ELEMENTOS DE DECORACIÓN MESAS</v>
      </c>
      <c r="B93" s="79" t="str">
        <f>IFERROR(CONCATENATE('TARIFA SIN IVA MODIFICABLE '!B71," ",'TARIFA SIN IVA MODIFICABLE '!C71),"")</f>
        <v>3071115 Mesa Oficina Tipo 2 plegable gris</v>
      </c>
      <c r="C93" s="73">
        <f>'TARIFA SIN IVA MODIFICABLE '!D71</f>
        <v>138700</v>
      </c>
      <c r="D93" s="73">
        <f t="shared" si="24"/>
        <v>138700</v>
      </c>
      <c r="E93" s="73">
        <f t="shared" si="25"/>
        <v>138700</v>
      </c>
      <c r="F93" s="73">
        <f t="shared" si="26"/>
        <v>138700</v>
      </c>
      <c r="G93" s="73">
        <f t="shared" si="27"/>
        <v>138700</v>
      </c>
      <c r="H93" s="73">
        <f t="shared" si="28"/>
        <v>138700</v>
      </c>
      <c r="I93" s="73">
        <f t="shared" si="29"/>
        <v>138700</v>
      </c>
      <c r="J93" s="73">
        <f t="shared" si="30"/>
        <v>138700</v>
      </c>
      <c r="K93" s="73">
        <f t="shared" si="31"/>
        <v>138700</v>
      </c>
      <c r="L93" s="73">
        <f t="shared" si="32"/>
        <v>138700</v>
      </c>
      <c r="M93" s="73">
        <f t="shared" si="33"/>
        <v>138700</v>
      </c>
      <c r="N93" s="73">
        <f t="shared" si="34"/>
        <v>138700</v>
      </c>
      <c r="O93" s="73">
        <f t="shared" si="35"/>
        <v>138700</v>
      </c>
      <c r="P93" s="73">
        <f t="shared" si="36"/>
        <v>138700</v>
      </c>
      <c r="Q93" s="73">
        <f t="shared" si="37"/>
        <v>138700</v>
      </c>
      <c r="R93" s="73">
        <f t="shared" si="38"/>
        <v>138700</v>
      </c>
      <c r="S93" s="73">
        <f t="shared" si="39"/>
        <v>138700</v>
      </c>
      <c r="T93" s="73">
        <f t="shared" si="40"/>
        <v>138700</v>
      </c>
    </row>
    <row r="94" spans="1:20" s="44" customFormat="1" ht="30" x14ac:dyDescent="0.25">
      <c r="A94" s="187" t="str">
        <f>'TARIFA SIN IVA MODIFICABLE '!A72</f>
        <v>MOBILIARIO Y ELEMENTOS DE DECORACIÓN MESAS</v>
      </c>
      <c r="B94" s="79" t="str">
        <f>IFERROR(CONCATENATE('TARIFA SIN IVA MODIFICABLE '!B72," ",'TARIFA SIN IVA MODIFICABLE '!C72),"")</f>
        <v>3071115 Mesa Oficina (50cm x 120cm x 50cm)</v>
      </c>
      <c r="C94" s="73">
        <f>'TARIFA SIN IVA MODIFICABLE '!D72</f>
        <v>138800</v>
      </c>
      <c r="D94" s="73">
        <f t="shared" si="24"/>
        <v>138800</v>
      </c>
      <c r="E94" s="73">
        <f t="shared" si="25"/>
        <v>138800</v>
      </c>
      <c r="F94" s="73">
        <f t="shared" si="26"/>
        <v>138800</v>
      </c>
      <c r="G94" s="73">
        <f t="shared" si="27"/>
        <v>138800</v>
      </c>
      <c r="H94" s="73">
        <f t="shared" si="28"/>
        <v>138800</v>
      </c>
      <c r="I94" s="73">
        <f t="shared" si="29"/>
        <v>138800</v>
      </c>
      <c r="J94" s="73">
        <f t="shared" si="30"/>
        <v>138800</v>
      </c>
      <c r="K94" s="73">
        <f t="shared" si="31"/>
        <v>138800</v>
      </c>
      <c r="L94" s="73">
        <f t="shared" si="32"/>
        <v>138800</v>
      </c>
      <c r="M94" s="73">
        <f t="shared" si="33"/>
        <v>138800</v>
      </c>
      <c r="N94" s="73">
        <f t="shared" si="34"/>
        <v>138800</v>
      </c>
      <c r="O94" s="73">
        <f t="shared" si="35"/>
        <v>138800</v>
      </c>
      <c r="P94" s="73">
        <f t="shared" si="36"/>
        <v>138800</v>
      </c>
      <c r="Q94" s="73">
        <f t="shared" si="37"/>
        <v>138800</v>
      </c>
      <c r="R94" s="73">
        <f t="shared" si="38"/>
        <v>138800</v>
      </c>
      <c r="S94" s="73">
        <f t="shared" si="39"/>
        <v>138800</v>
      </c>
      <c r="T94" s="73">
        <f t="shared" si="40"/>
        <v>138800</v>
      </c>
    </row>
    <row r="95" spans="1:20" s="44" customFormat="1" ht="30" x14ac:dyDescent="0.25">
      <c r="A95" s="187" t="str">
        <f>'TARIFA SIN IVA MODIFICABLE '!A73</f>
        <v>MOBILIARIO Y ELEMENTOS DE DECORACIÓN MESAS</v>
      </c>
      <c r="B95" s="79" t="str">
        <f>IFERROR(CONCATENATE('TARIFA SIN IVA MODIFICABLE '!B73," ",'TARIFA SIN IVA MODIFICABLE '!C73),"")</f>
        <v>3071115 Mesón plegable plástico (Gris o blanco) (73cm x 182cm x 76cm)</v>
      </c>
      <c r="C95" s="73">
        <f>'TARIFA SIN IVA MODIFICABLE '!D73</f>
        <v>109200</v>
      </c>
      <c r="D95" s="73">
        <f t="shared" si="24"/>
        <v>109200</v>
      </c>
      <c r="E95" s="73">
        <f t="shared" si="25"/>
        <v>109200</v>
      </c>
      <c r="F95" s="73">
        <f t="shared" si="26"/>
        <v>109200</v>
      </c>
      <c r="G95" s="73">
        <f t="shared" si="27"/>
        <v>109200</v>
      </c>
      <c r="H95" s="73">
        <f t="shared" si="28"/>
        <v>109200</v>
      </c>
      <c r="I95" s="73">
        <f t="shared" si="29"/>
        <v>109200</v>
      </c>
      <c r="J95" s="73">
        <f t="shared" si="30"/>
        <v>109200</v>
      </c>
      <c r="K95" s="73">
        <f t="shared" si="31"/>
        <v>109200</v>
      </c>
      <c r="L95" s="73">
        <f t="shared" si="32"/>
        <v>109200</v>
      </c>
      <c r="M95" s="73">
        <f t="shared" si="33"/>
        <v>109200</v>
      </c>
      <c r="N95" s="73">
        <f t="shared" si="34"/>
        <v>109200</v>
      </c>
      <c r="O95" s="73">
        <f t="shared" si="35"/>
        <v>109200</v>
      </c>
      <c r="P95" s="73">
        <f t="shared" si="36"/>
        <v>109200</v>
      </c>
      <c r="Q95" s="73">
        <f t="shared" si="37"/>
        <v>109200</v>
      </c>
      <c r="R95" s="73">
        <f t="shared" si="38"/>
        <v>109200</v>
      </c>
      <c r="S95" s="73">
        <f t="shared" si="39"/>
        <v>109200</v>
      </c>
      <c r="T95" s="73">
        <f t="shared" si="40"/>
        <v>109200</v>
      </c>
    </row>
    <row r="96" spans="1:20" s="44" customFormat="1" ht="30" x14ac:dyDescent="0.25">
      <c r="A96" s="187" t="str">
        <f>'TARIFA SIN IVA MODIFICABLE '!A87</f>
        <v>MOBILIARIO Y ELEMENTOS DE DECORACIÓN SALAS</v>
      </c>
      <c r="B96" s="79" t="str">
        <f>IFERROR(CONCATENATE('TARIFA SIN IVA MODIFICABLE '!B87," ",'TARIFA SIN IVA MODIFICABLE '!C87),"")</f>
        <v>3071113 Sala Osaka 2 (1 sofá Toronto Gris, 2 Poltronas Confort Gris, 1 mesa centro Circular)</v>
      </c>
      <c r="C96" s="73">
        <f>'TARIFA SIN IVA MODIFICABLE '!D87</f>
        <v>457500</v>
      </c>
      <c r="D96" s="73">
        <f t="shared" si="24"/>
        <v>457500</v>
      </c>
      <c r="E96" s="73">
        <f t="shared" si="25"/>
        <v>457500</v>
      </c>
      <c r="F96" s="73">
        <f t="shared" si="26"/>
        <v>457500</v>
      </c>
      <c r="G96" s="73">
        <f t="shared" si="27"/>
        <v>457500</v>
      </c>
      <c r="H96" s="73">
        <f t="shared" si="28"/>
        <v>457500</v>
      </c>
      <c r="I96" s="73">
        <f t="shared" si="29"/>
        <v>457500</v>
      </c>
      <c r="J96" s="73">
        <f t="shared" si="30"/>
        <v>457500</v>
      </c>
      <c r="K96" s="73">
        <f t="shared" si="31"/>
        <v>457500</v>
      </c>
      <c r="L96" s="73">
        <f t="shared" si="32"/>
        <v>457500</v>
      </c>
      <c r="M96" s="73">
        <f t="shared" si="33"/>
        <v>457500</v>
      </c>
      <c r="N96" s="73">
        <f t="shared" si="34"/>
        <v>457500</v>
      </c>
      <c r="O96" s="73">
        <f t="shared" si="35"/>
        <v>457500</v>
      </c>
      <c r="P96" s="73">
        <f t="shared" si="36"/>
        <v>457500</v>
      </c>
      <c r="Q96" s="73">
        <f t="shared" si="37"/>
        <v>457500</v>
      </c>
      <c r="R96" s="73">
        <f t="shared" si="38"/>
        <v>457500</v>
      </c>
      <c r="S96" s="73">
        <f t="shared" si="39"/>
        <v>457500</v>
      </c>
      <c r="T96" s="73">
        <f t="shared" si="40"/>
        <v>457500</v>
      </c>
    </row>
    <row r="97" spans="1:20" s="44" customFormat="1" ht="30" x14ac:dyDescent="0.25">
      <c r="A97" s="187" t="str">
        <f>'TARIFA SIN IVA MODIFICABLE '!A88</f>
        <v>MOBILIARIO Y ELEMENTOS DE DECORACIÓN SALAS</v>
      </c>
      <c r="B97" s="79" t="str">
        <f>IFERROR(CONCATENATE('TARIFA SIN IVA MODIFICABLE '!B88," ",'TARIFA SIN IVA MODIFICABLE '!C88),"")</f>
        <v>3071113 Sala Barú (1 sofá Otawa, 2 Puff Cuadrados, 1 Puff 2 Puestos, 1 Mesa de Centro 2 niveles)</v>
      </c>
      <c r="C97" s="73">
        <f>'TARIFA SIN IVA MODIFICABLE '!D88</f>
        <v>457500</v>
      </c>
      <c r="D97" s="73">
        <f t="shared" si="24"/>
        <v>457500</v>
      </c>
      <c r="E97" s="73">
        <f t="shared" si="25"/>
        <v>457500</v>
      </c>
      <c r="F97" s="73">
        <f t="shared" si="26"/>
        <v>457500</v>
      </c>
      <c r="G97" s="73">
        <f t="shared" si="27"/>
        <v>457500</v>
      </c>
      <c r="H97" s="73">
        <f t="shared" si="28"/>
        <v>457500</v>
      </c>
      <c r="I97" s="73">
        <f t="shared" si="29"/>
        <v>457500</v>
      </c>
      <c r="J97" s="73">
        <f t="shared" si="30"/>
        <v>457500</v>
      </c>
      <c r="K97" s="73">
        <f t="shared" si="31"/>
        <v>457500</v>
      </c>
      <c r="L97" s="73">
        <f t="shared" si="32"/>
        <v>457500</v>
      </c>
      <c r="M97" s="73">
        <f t="shared" si="33"/>
        <v>457500</v>
      </c>
      <c r="N97" s="73">
        <f t="shared" si="34"/>
        <v>457500</v>
      </c>
      <c r="O97" s="73">
        <f t="shared" si="35"/>
        <v>457500</v>
      </c>
      <c r="P97" s="73">
        <f t="shared" si="36"/>
        <v>457500</v>
      </c>
      <c r="Q97" s="73">
        <f t="shared" si="37"/>
        <v>457500</v>
      </c>
      <c r="R97" s="73">
        <f t="shared" si="38"/>
        <v>457500</v>
      </c>
      <c r="S97" s="73">
        <f t="shared" si="39"/>
        <v>457500</v>
      </c>
      <c r="T97" s="73">
        <f t="shared" si="40"/>
        <v>457500</v>
      </c>
    </row>
    <row r="98" spans="1:20" s="44" customFormat="1" ht="30" x14ac:dyDescent="0.25">
      <c r="A98" s="187" t="str">
        <f>'TARIFA SIN IVA MODIFICABLE '!A89</f>
        <v>MOBILIARIO Y ELEMENTOS DE DECORACIÓN SALAS</v>
      </c>
      <c r="B98" s="79" t="str">
        <f>IFERROR(CONCATENATE('TARIFA SIN IVA MODIFICABLE '!B89," ",'TARIFA SIN IVA MODIFICABLE '!C89),"")</f>
        <v>3071113 Sala Terranova (1 sofá Terranova, 2 Poltronas Buggy, 1 Mesa de Centro 2 niveles)</v>
      </c>
      <c r="C98" s="73">
        <f>'TARIFA SIN IVA MODIFICABLE '!D89</f>
        <v>457500</v>
      </c>
      <c r="D98" s="73">
        <f t="shared" si="24"/>
        <v>457500</v>
      </c>
      <c r="E98" s="73">
        <f t="shared" si="25"/>
        <v>457500</v>
      </c>
      <c r="F98" s="73">
        <f t="shared" si="26"/>
        <v>457500</v>
      </c>
      <c r="G98" s="73">
        <f t="shared" si="27"/>
        <v>457500</v>
      </c>
      <c r="H98" s="73">
        <f t="shared" si="28"/>
        <v>457500</v>
      </c>
      <c r="I98" s="73">
        <f t="shared" si="29"/>
        <v>457500</v>
      </c>
      <c r="J98" s="73">
        <f t="shared" si="30"/>
        <v>457500</v>
      </c>
      <c r="K98" s="73">
        <f t="shared" si="31"/>
        <v>457500</v>
      </c>
      <c r="L98" s="73">
        <f t="shared" si="32"/>
        <v>457500</v>
      </c>
      <c r="M98" s="73">
        <f t="shared" si="33"/>
        <v>457500</v>
      </c>
      <c r="N98" s="73">
        <f t="shared" si="34"/>
        <v>457500</v>
      </c>
      <c r="O98" s="73">
        <f t="shared" si="35"/>
        <v>457500</v>
      </c>
      <c r="P98" s="73">
        <f t="shared" si="36"/>
        <v>457500</v>
      </c>
      <c r="Q98" s="73">
        <f t="shared" si="37"/>
        <v>457500</v>
      </c>
      <c r="R98" s="73">
        <f t="shared" si="38"/>
        <v>457500</v>
      </c>
      <c r="S98" s="73">
        <f t="shared" si="39"/>
        <v>457500</v>
      </c>
      <c r="T98" s="73">
        <f t="shared" si="40"/>
        <v>457500</v>
      </c>
    </row>
    <row r="99" spans="1:20" s="44" customFormat="1" ht="30" x14ac:dyDescent="0.25">
      <c r="A99" s="187" t="str">
        <f>'TARIFA SIN IVA MODIFICABLE '!A90</f>
        <v>MOBILIARIO Y ELEMENTOS DE DECORACIÓN SALAS</v>
      </c>
      <c r="B99" s="79" t="str">
        <f>IFERROR(CONCATENATE('TARIFA SIN IVA MODIFICABLE '!B90," ",'TARIFA SIN IVA MODIFICABLE '!C90),"")</f>
        <v>3071113 Sala VIP (1 sofá Victoria derecho, 1 sofá Victoria izquierdo, 2 poltronas, 1 mesa centro cuadrada 2 niveles)</v>
      </c>
      <c r="C99" s="73">
        <f>'TARIFA SIN IVA MODIFICABLE '!D90</f>
        <v>457500</v>
      </c>
      <c r="D99" s="73">
        <f t="shared" si="24"/>
        <v>457500</v>
      </c>
      <c r="E99" s="73">
        <f t="shared" si="25"/>
        <v>457500</v>
      </c>
      <c r="F99" s="73">
        <f t="shared" si="26"/>
        <v>457500</v>
      </c>
      <c r="G99" s="73">
        <f t="shared" si="27"/>
        <v>457500</v>
      </c>
      <c r="H99" s="73">
        <f t="shared" si="28"/>
        <v>457500</v>
      </c>
      <c r="I99" s="73">
        <f t="shared" si="29"/>
        <v>457500</v>
      </c>
      <c r="J99" s="73">
        <f t="shared" si="30"/>
        <v>457500</v>
      </c>
      <c r="K99" s="73">
        <f t="shared" si="31"/>
        <v>457500</v>
      </c>
      <c r="L99" s="73">
        <f t="shared" si="32"/>
        <v>457500</v>
      </c>
      <c r="M99" s="73">
        <f t="shared" si="33"/>
        <v>457500</v>
      </c>
      <c r="N99" s="73">
        <f t="shared" si="34"/>
        <v>457500</v>
      </c>
      <c r="O99" s="73">
        <f t="shared" si="35"/>
        <v>457500</v>
      </c>
      <c r="P99" s="73">
        <f t="shared" si="36"/>
        <v>457500</v>
      </c>
      <c r="Q99" s="73">
        <f t="shared" si="37"/>
        <v>457500</v>
      </c>
      <c r="R99" s="73">
        <f t="shared" si="38"/>
        <v>457500</v>
      </c>
      <c r="S99" s="73">
        <f t="shared" si="39"/>
        <v>457500</v>
      </c>
      <c r="T99" s="73">
        <f t="shared" si="40"/>
        <v>457500</v>
      </c>
    </row>
    <row r="100" spans="1:20" s="44" customFormat="1" ht="30" x14ac:dyDescent="0.25">
      <c r="A100" s="187" t="str">
        <f>'TARIFA SIN IVA MODIFICABLE '!A95</f>
        <v>MOBILIARIO Y ELEMENTOS DE DECORACIÓN PUFFS</v>
      </c>
      <c r="B100" s="79" t="str">
        <f>IFERROR(CONCATENATE('TARIFA SIN IVA MODIFICABLE '!B95," ",'TARIFA SIN IVA MODIFICABLE '!C95),"")</f>
        <v>3071090 Puff estándar Cuadrado (43cm x 43cm x 43cm)</v>
      </c>
      <c r="C100" s="73">
        <f>'TARIFA SIN IVA MODIFICABLE '!D95</f>
        <v>54800</v>
      </c>
      <c r="D100" s="73">
        <f t="shared" si="24"/>
        <v>54800</v>
      </c>
      <c r="E100" s="73">
        <f t="shared" si="25"/>
        <v>54800</v>
      </c>
      <c r="F100" s="73">
        <f t="shared" si="26"/>
        <v>54800</v>
      </c>
      <c r="G100" s="73">
        <f t="shared" si="27"/>
        <v>54800</v>
      </c>
      <c r="H100" s="73">
        <f t="shared" si="28"/>
        <v>54800</v>
      </c>
      <c r="I100" s="73">
        <f t="shared" si="29"/>
        <v>54800</v>
      </c>
      <c r="J100" s="73">
        <f t="shared" si="30"/>
        <v>54800</v>
      </c>
      <c r="K100" s="73">
        <f t="shared" si="31"/>
        <v>54800</v>
      </c>
      <c r="L100" s="73">
        <f t="shared" si="32"/>
        <v>54800</v>
      </c>
      <c r="M100" s="73">
        <f t="shared" si="33"/>
        <v>54800</v>
      </c>
      <c r="N100" s="73">
        <f t="shared" si="34"/>
        <v>54800</v>
      </c>
      <c r="O100" s="73">
        <f t="shared" si="35"/>
        <v>54800</v>
      </c>
      <c r="P100" s="73">
        <f t="shared" si="36"/>
        <v>54800</v>
      </c>
      <c r="Q100" s="73">
        <f t="shared" si="37"/>
        <v>54800</v>
      </c>
      <c r="R100" s="73">
        <f t="shared" si="38"/>
        <v>54800</v>
      </c>
      <c r="S100" s="73">
        <f t="shared" si="39"/>
        <v>54800</v>
      </c>
      <c r="T100" s="73">
        <f t="shared" si="40"/>
        <v>54800</v>
      </c>
    </row>
    <row r="101" spans="1:20" s="44" customFormat="1" ht="30" x14ac:dyDescent="0.25">
      <c r="A101" s="187" t="str">
        <f>'TARIFA SIN IVA MODIFICABLE '!A96</f>
        <v>MOBILIARIO Y ELEMENTOS DE DECORACIÓN PUFFS</v>
      </c>
      <c r="B101" s="79" t="str">
        <f>IFERROR(CONCATENATE('TARIFA SIN IVA MODIFICABLE '!B96," ",'TARIFA SIN IVA MODIFICABLE '!C96),"")</f>
        <v>3071090 Puff estándar Cilíndrico (50cm x 43cm x 43cm)</v>
      </c>
      <c r="C101" s="73">
        <f>'TARIFA SIN IVA MODIFICABLE '!D96</f>
        <v>54800</v>
      </c>
      <c r="D101" s="73">
        <f t="shared" si="24"/>
        <v>54800</v>
      </c>
      <c r="E101" s="73">
        <f t="shared" si="25"/>
        <v>54800</v>
      </c>
      <c r="F101" s="73">
        <f t="shared" si="26"/>
        <v>54800</v>
      </c>
      <c r="G101" s="73">
        <f t="shared" si="27"/>
        <v>54800</v>
      </c>
      <c r="H101" s="73">
        <f t="shared" si="28"/>
        <v>54800</v>
      </c>
      <c r="I101" s="73">
        <f t="shared" si="29"/>
        <v>54800</v>
      </c>
      <c r="J101" s="73">
        <f t="shared" si="30"/>
        <v>54800</v>
      </c>
      <c r="K101" s="73">
        <f t="shared" si="31"/>
        <v>54800</v>
      </c>
      <c r="L101" s="73">
        <f t="shared" si="32"/>
        <v>54800</v>
      </c>
      <c r="M101" s="73">
        <f t="shared" si="33"/>
        <v>54800</v>
      </c>
      <c r="N101" s="73">
        <f t="shared" si="34"/>
        <v>54800</v>
      </c>
      <c r="O101" s="73">
        <f t="shared" si="35"/>
        <v>54800</v>
      </c>
      <c r="P101" s="73">
        <f t="shared" si="36"/>
        <v>54800</v>
      </c>
      <c r="Q101" s="73">
        <f t="shared" si="37"/>
        <v>54800</v>
      </c>
      <c r="R101" s="73">
        <f t="shared" si="38"/>
        <v>54800</v>
      </c>
      <c r="S101" s="73">
        <f t="shared" si="39"/>
        <v>54800</v>
      </c>
      <c r="T101" s="73">
        <f t="shared" si="40"/>
        <v>54800</v>
      </c>
    </row>
    <row r="102" spans="1:20" s="44" customFormat="1" ht="30" x14ac:dyDescent="0.25">
      <c r="A102" s="187" t="str">
        <f>'TARIFA SIN IVA MODIFICABLE '!A97</f>
        <v>MOBILIARIO Y ELEMENTOS DE DECORACIÓN PUFFS</v>
      </c>
      <c r="B102" s="79" t="str">
        <f>IFERROR(CONCATENATE('TARIFA SIN IVA MODIFICABLE '!B97," ",'TARIFA SIN IVA MODIFICABLE '!C97),"")</f>
        <v>3071090 Puff Trunk 2 cuerpos (48cm x 81cm x 40cm)</v>
      </c>
      <c r="C102" s="73">
        <f>'TARIFA SIN IVA MODIFICABLE '!D97</f>
        <v>86700</v>
      </c>
      <c r="D102" s="73">
        <f t="shared" si="24"/>
        <v>86700</v>
      </c>
      <c r="E102" s="73">
        <f t="shared" si="25"/>
        <v>86700</v>
      </c>
      <c r="F102" s="73">
        <f t="shared" si="26"/>
        <v>86700</v>
      </c>
      <c r="G102" s="73">
        <f t="shared" si="27"/>
        <v>86700</v>
      </c>
      <c r="H102" s="73">
        <f t="shared" si="28"/>
        <v>86700</v>
      </c>
      <c r="I102" s="73">
        <f t="shared" si="29"/>
        <v>86700</v>
      </c>
      <c r="J102" s="73">
        <f t="shared" si="30"/>
        <v>86700</v>
      </c>
      <c r="K102" s="73">
        <f t="shared" si="31"/>
        <v>86700</v>
      </c>
      <c r="L102" s="73">
        <f t="shared" si="32"/>
        <v>86700</v>
      </c>
      <c r="M102" s="73">
        <f t="shared" si="33"/>
        <v>86700</v>
      </c>
      <c r="N102" s="73">
        <f t="shared" si="34"/>
        <v>86700</v>
      </c>
      <c r="O102" s="73">
        <f t="shared" si="35"/>
        <v>86700</v>
      </c>
      <c r="P102" s="73">
        <f t="shared" si="36"/>
        <v>86700</v>
      </c>
      <c r="Q102" s="73">
        <f t="shared" si="37"/>
        <v>86700</v>
      </c>
      <c r="R102" s="73">
        <f t="shared" si="38"/>
        <v>86700</v>
      </c>
      <c r="S102" s="73">
        <f t="shared" si="39"/>
        <v>86700</v>
      </c>
      <c r="T102" s="73">
        <f t="shared" si="40"/>
        <v>86700</v>
      </c>
    </row>
    <row r="103" spans="1:20" s="44" customFormat="1" ht="30" x14ac:dyDescent="0.25">
      <c r="A103" s="187" t="str">
        <f>'TARIFA SIN IVA MODIFICABLE '!A98</f>
        <v>MOBILIARIO Y ELEMENTOS DE DECORACIÓN PUFFS</v>
      </c>
      <c r="B103" s="79" t="str">
        <f>IFERROR(CONCATENATE('TARIFA SIN IVA MODIFICABLE '!B98," ",'TARIFA SIN IVA MODIFICABLE '!C98),"")</f>
        <v>3071090 Puff Trunk 3 cuerpos (46cm x 120cm x 54cm)</v>
      </c>
      <c r="C103" s="73">
        <f>'TARIFA SIN IVA MODIFICABLE '!D98</f>
        <v>86700</v>
      </c>
      <c r="D103" s="73">
        <f t="shared" si="24"/>
        <v>86700</v>
      </c>
      <c r="E103" s="73">
        <f t="shared" si="25"/>
        <v>86700</v>
      </c>
      <c r="F103" s="73">
        <f t="shared" si="26"/>
        <v>86700</v>
      </c>
      <c r="G103" s="73">
        <f t="shared" si="27"/>
        <v>86700</v>
      </c>
      <c r="H103" s="73">
        <f t="shared" si="28"/>
        <v>86700</v>
      </c>
      <c r="I103" s="73">
        <f t="shared" si="29"/>
        <v>86700</v>
      </c>
      <c r="J103" s="73">
        <f t="shared" si="30"/>
        <v>86700</v>
      </c>
      <c r="K103" s="73">
        <f t="shared" si="31"/>
        <v>86700</v>
      </c>
      <c r="L103" s="73">
        <f t="shared" si="32"/>
        <v>86700</v>
      </c>
      <c r="M103" s="73">
        <f t="shared" si="33"/>
        <v>86700</v>
      </c>
      <c r="N103" s="73">
        <f t="shared" si="34"/>
        <v>86700</v>
      </c>
      <c r="O103" s="73">
        <f t="shared" si="35"/>
        <v>86700</v>
      </c>
      <c r="P103" s="73">
        <f t="shared" si="36"/>
        <v>86700</v>
      </c>
      <c r="Q103" s="73">
        <f t="shared" si="37"/>
        <v>86700</v>
      </c>
      <c r="R103" s="73">
        <f t="shared" si="38"/>
        <v>86700</v>
      </c>
      <c r="S103" s="73">
        <f t="shared" si="39"/>
        <v>86700</v>
      </c>
      <c r="T103" s="73">
        <f t="shared" si="40"/>
        <v>86700</v>
      </c>
    </row>
    <row r="104" spans="1:20" s="44" customFormat="1" ht="30" x14ac:dyDescent="0.25">
      <c r="A104" s="187" t="str">
        <f>'TARIFA SIN IVA MODIFICABLE '!A81</f>
        <v>MOBILIARIO Y ELEMENTOS DE DECORACIÓN SOFAS</v>
      </c>
      <c r="B104" s="79" t="str">
        <f>IFERROR(CONCATENATE('TARIFA SIN IVA MODIFICABLE '!B81," ",'TARIFA SIN IVA MODIFICABLE '!C81),"")</f>
        <v>3071085 Sofá Otawa 2 cuerpos Blanco (85cm x 120cm x 76cm)</v>
      </c>
      <c r="C104" s="73">
        <f>'TARIFA SIN IVA MODIFICABLE '!D81</f>
        <v>173300</v>
      </c>
      <c r="D104" s="73">
        <f t="shared" si="24"/>
        <v>173300</v>
      </c>
      <c r="E104" s="73">
        <f t="shared" si="25"/>
        <v>173300</v>
      </c>
      <c r="F104" s="73">
        <f t="shared" si="26"/>
        <v>173300</v>
      </c>
      <c r="G104" s="73">
        <f t="shared" si="27"/>
        <v>173300</v>
      </c>
      <c r="H104" s="73">
        <f t="shared" si="28"/>
        <v>173300</v>
      </c>
      <c r="I104" s="73">
        <f t="shared" si="29"/>
        <v>173300</v>
      </c>
      <c r="J104" s="73">
        <f t="shared" si="30"/>
        <v>173300</v>
      </c>
      <c r="K104" s="73">
        <f t="shared" si="31"/>
        <v>173300</v>
      </c>
      <c r="L104" s="73">
        <f t="shared" si="32"/>
        <v>173300</v>
      </c>
      <c r="M104" s="73">
        <f t="shared" si="33"/>
        <v>173300</v>
      </c>
      <c r="N104" s="73">
        <f t="shared" si="34"/>
        <v>173300</v>
      </c>
      <c r="O104" s="73">
        <f t="shared" si="35"/>
        <v>173300</v>
      </c>
      <c r="P104" s="73">
        <f t="shared" si="36"/>
        <v>173300</v>
      </c>
      <c r="Q104" s="73">
        <f t="shared" si="37"/>
        <v>173300</v>
      </c>
      <c r="R104" s="73">
        <f t="shared" si="38"/>
        <v>173300</v>
      </c>
      <c r="S104" s="73">
        <f t="shared" si="39"/>
        <v>173300</v>
      </c>
      <c r="T104" s="73">
        <f t="shared" si="40"/>
        <v>173300</v>
      </c>
    </row>
    <row r="105" spans="1:20" s="44" customFormat="1" ht="30" x14ac:dyDescent="0.25">
      <c r="A105" s="187" t="str">
        <f>'TARIFA SIN IVA MODIFICABLE '!A82</f>
        <v>MOBILIARIO Y ELEMENTOS DE DECORACIÓN SOFAS</v>
      </c>
      <c r="B105" s="79" t="str">
        <f>IFERROR(CONCATENATE('TARIFA SIN IVA MODIFICABLE '!B82," ",'TARIFA SIN IVA MODIFICABLE '!C82),"")</f>
        <v>3071085 Sofá Otawa 2 cuerpos Gris (85cm x 120cm x 76cm)</v>
      </c>
      <c r="C105" s="73">
        <f>'TARIFA SIN IVA MODIFICABLE '!D82</f>
        <v>173300</v>
      </c>
      <c r="D105" s="73">
        <f t="shared" si="24"/>
        <v>173300</v>
      </c>
      <c r="E105" s="73">
        <f t="shared" si="25"/>
        <v>173300</v>
      </c>
      <c r="F105" s="73">
        <f t="shared" si="26"/>
        <v>173300</v>
      </c>
      <c r="G105" s="73">
        <f t="shared" si="27"/>
        <v>173300</v>
      </c>
      <c r="H105" s="73">
        <f t="shared" si="28"/>
        <v>173300</v>
      </c>
      <c r="I105" s="73">
        <f t="shared" si="29"/>
        <v>173300</v>
      </c>
      <c r="J105" s="73">
        <f t="shared" si="30"/>
        <v>173300</v>
      </c>
      <c r="K105" s="73">
        <f t="shared" si="31"/>
        <v>173300</v>
      </c>
      <c r="L105" s="73">
        <f t="shared" si="32"/>
        <v>173300</v>
      </c>
      <c r="M105" s="73">
        <f t="shared" si="33"/>
        <v>173300</v>
      </c>
      <c r="N105" s="73">
        <f t="shared" si="34"/>
        <v>173300</v>
      </c>
      <c r="O105" s="73">
        <f t="shared" si="35"/>
        <v>173300</v>
      </c>
      <c r="P105" s="73">
        <f t="shared" si="36"/>
        <v>173300</v>
      </c>
      <c r="Q105" s="73">
        <f t="shared" si="37"/>
        <v>173300</v>
      </c>
      <c r="R105" s="73">
        <f t="shared" si="38"/>
        <v>173300</v>
      </c>
      <c r="S105" s="73">
        <f t="shared" si="39"/>
        <v>173300</v>
      </c>
      <c r="T105" s="73">
        <f t="shared" si="40"/>
        <v>173300</v>
      </c>
    </row>
    <row r="106" spans="1:20" s="44" customFormat="1" ht="30" x14ac:dyDescent="0.25">
      <c r="A106" s="187" t="str">
        <f>'TARIFA SIN IVA MODIFICABLE '!A83</f>
        <v>MOBILIARIO Y ELEMENTOS DE DECORACIÓN SOFAS</v>
      </c>
      <c r="B106" s="79" t="str">
        <f>IFERROR(CONCATENATE('TARIFA SIN IVA MODIFICABLE '!B83," ",'TARIFA SIN IVA MODIFICABLE '!C83),"")</f>
        <v xml:space="preserve">3071085 Sofá Toronto 2 cuerpos gris </v>
      </c>
      <c r="C106" s="73">
        <f>'TARIFA SIN IVA MODIFICABLE '!D83</f>
        <v>173300</v>
      </c>
      <c r="D106" s="73">
        <f t="shared" si="24"/>
        <v>173300</v>
      </c>
      <c r="E106" s="73">
        <f t="shared" si="25"/>
        <v>173300</v>
      </c>
      <c r="F106" s="73">
        <f t="shared" si="26"/>
        <v>173300</v>
      </c>
      <c r="G106" s="73">
        <f t="shared" si="27"/>
        <v>173300</v>
      </c>
      <c r="H106" s="73">
        <f t="shared" si="28"/>
        <v>173300</v>
      </c>
      <c r="I106" s="73">
        <f t="shared" si="29"/>
        <v>173300</v>
      </c>
      <c r="J106" s="73">
        <f t="shared" si="30"/>
        <v>173300</v>
      </c>
      <c r="K106" s="73">
        <f t="shared" si="31"/>
        <v>173300</v>
      </c>
      <c r="L106" s="73">
        <f t="shared" si="32"/>
        <v>173300</v>
      </c>
      <c r="M106" s="73">
        <f t="shared" si="33"/>
        <v>173300</v>
      </c>
      <c r="N106" s="73">
        <f t="shared" si="34"/>
        <v>173300</v>
      </c>
      <c r="O106" s="73">
        <f t="shared" si="35"/>
        <v>173300</v>
      </c>
      <c r="P106" s="73">
        <f t="shared" si="36"/>
        <v>173300</v>
      </c>
      <c r="Q106" s="73">
        <f t="shared" si="37"/>
        <v>173300</v>
      </c>
      <c r="R106" s="73">
        <f t="shared" si="38"/>
        <v>173300</v>
      </c>
      <c r="S106" s="73">
        <f t="shared" si="39"/>
        <v>173300</v>
      </c>
      <c r="T106" s="73">
        <f t="shared" si="40"/>
        <v>173300</v>
      </c>
    </row>
    <row r="107" spans="1:20" s="44" customFormat="1" ht="30" x14ac:dyDescent="0.25">
      <c r="A107" s="187" t="str">
        <f>'TARIFA SIN IVA MODIFICABLE '!A84</f>
        <v>MOBILIARIO Y ELEMENTOS DE DECORACIÓN SOFAS</v>
      </c>
      <c r="B107" s="79" t="str">
        <f>IFERROR(CONCATENATE('TARIFA SIN IVA MODIFICABLE '!B84," ",'TARIFA SIN IVA MODIFICABLE '!C84),"")</f>
        <v>3071085 Sofá Terranova 2 cuerpos (88cm x 173cm x 80cm)</v>
      </c>
      <c r="C107" s="73">
        <f>'TARIFA SIN IVA MODIFICABLE '!D84</f>
        <v>173300</v>
      </c>
      <c r="D107" s="73">
        <f t="shared" si="24"/>
        <v>173300</v>
      </c>
      <c r="E107" s="73">
        <f t="shared" si="25"/>
        <v>173300</v>
      </c>
      <c r="F107" s="73">
        <f t="shared" si="26"/>
        <v>173300</v>
      </c>
      <c r="G107" s="73">
        <f t="shared" si="27"/>
        <v>173300</v>
      </c>
      <c r="H107" s="73">
        <f t="shared" si="28"/>
        <v>173300</v>
      </c>
      <c r="I107" s="73">
        <f t="shared" si="29"/>
        <v>173300</v>
      </c>
      <c r="J107" s="73">
        <f t="shared" si="30"/>
        <v>173300</v>
      </c>
      <c r="K107" s="73">
        <f t="shared" si="31"/>
        <v>173300</v>
      </c>
      <c r="L107" s="73">
        <f t="shared" si="32"/>
        <v>173300</v>
      </c>
      <c r="M107" s="73">
        <f t="shared" si="33"/>
        <v>173300</v>
      </c>
      <c r="N107" s="73">
        <f t="shared" si="34"/>
        <v>173300</v>
      </c>
      <c r="O107" s="73">
        <f t="shared" si="35"/>
        <v>173300</v>
      </c>
      <c r="P107" s="73">
        <f t="shared" si="36"/>
        <v>173300</v>
      </c>
      <c r="Q107" s="73">
        <f t="shared" si="37"/>
        <v>173300</v>
      </c>
      <c r="R107" s="73">
        <f t="shared" si="38"/>
        <v>173300</v>
      </c>
      <c r="S107" s="73">
        <f t="shared" si="39"/>
        <v>173300</v>
      </c>
      <c r="T107" s="73">
        <f t="shared" si="40"/>
        <v>173300</v>
      </c>
    </row>
    <row r="108" spans="1:20" s="44" customFormat="1" ht="30" x14ac:dyDescent="0.25">
      <c r="A108" s="187" t="str">
        <f>'TARIFA SIN IVA MODIFICABLE '!A85</f>
        <v>MOBILIARIO Y ELEMENTOS DE DECORACIÓN SOFAS</v>
      </c>
      <c r="B108" s="79" t="str">
        <f>IFERROR(CONCATENATE('TARIFA SIN IVA MODIFICABLE '!B85," ",'TARIFA SIN IVA MODIFICABLE '!C85),"")</f>
        <v>3071085 Sofá Victoria derecho (70cm x 100cm x 75cm)</v>
      </c>
      <c r="C108" s="73">
        <f>'TARIFA SIN IVA MODIFICABLE '!D85</f>
        <v>133300</v>
      </c>
      <c r="D108" s="73">
        <f t="shared" si="24"/>
        <v>133300</v>
      </c>
      <c r="E108" s="73">
        <f t="shared" si="25"/>
        <v>133300</v>
      </c>
      <c r="F108" s="73">
        <f t="shared" si="26"/>
        <v>133300</v>
      </c>
      <c r="G108" s="73">
        <f t="shared" si="27"/>
        <v>133300</v>
      </c>
      <c r="H108" s="73">
        <f t="shared" si="28"/>
        <v>133300</v>
      </c>
      <c r="I108" s="73">
        <f t="shared" si="29"/>
        <v>133300</v>
      </c>
      <c r="J108" s="73">
        <f t="shared" si="30"/>
        <v>133300</v>
      </c>
      <c r="K108" s="73">
        <f t="shared" si="31"/>
        <v>133300</v>
      </c>
      <c r="L108" s="73">
        <f t="shared" si="32"/>
        <v>133300</v>
      </c>
      <c r="M108" s="73">
        <f t="shared" si="33"/>
        <v>133300</v>
      </c>
      <c r="N108" s="73">
        <f t="shared" si="34"/>
        <v>133300</v>
      </c>
      <c r="O108" s="73">
        <f t="shared" si="35"/>
        <v>133300</v>
      </c>
      <c r="P108" s="73">
        <f t="shared" si="36"/>
        <v>133300</v>
      </c>
      <c r="Q108" s="73">
        <f t="shared" si="37"/>
        <v>133300</v>
      </c>
      <c r="R108" s="73">
        <f t="shared" si="38"/>
        <v>133300</v>
      </c>
      <c r="S108" s="73">
        <f t="shared" si="39"/>
        <v>133300</v>
      </c>
      <c r="T108" s="73">
        <f t="shared" si="40"/>
        <v>133300</v>
      </c>
    </row>
    <row r="109" spans="1:20" s="44" customFormat="1" ht="30" x14ac:dyDescent="0.25">
      <c r="A109" s="187" t="str">
        <f>'TARIFA SIN IVA MODIFICABLE '!A86</f>
        <v>MOBILIARIO Y ELEMENTOS DE DECORACIÓN SOFAS</v>
      </c>
      <c r="B109" s="79" t="str">
        <f>IFERROR(CONCATENATE('TARIFA SIN IVA MODIFICABLE '!B86," ",'TARIFA SIN IVA MODIFICABLE '!C86),"")</f>
        <v>3071085 Sofá Victoria izquierdo (70cm x 100cm x 75cm)</v>
      </c>
      <c r="C109" s="73">
        <f>'TARIFA SIN IVA MODIFICABLE '!D86</f>
        <v>133300</v>
      </c>
      <c r="D109" s="73">
        <f t="shared" si="24"/>
        <v>133300</v>
      </c>
      <c r="E109" s="73">
        <f t="shared" si="25"/>
        <v>133300</v>
      </c>
      <c r="F109" s="73">
        <f t="shared" si="26"/>
        <v>133300</v>
      </c>
      <c r="G109" s="73">
        <f t="shared" si="27"/>
        <v>133300</v>
      </c>
      <c r="H109" s="73">
        <f t="shared" si="28"/>
        <v>133300</v>
      </c>
      <c r="I109" s="73">
        <f t="shared" si="29"/>
        <v>133300</v>
      </c>
      <c r="J109" s="73">
        <f t="shared" si="30"/>
        <v>133300</v>
      </c>
      <c r="K109" s="73">
        <f t="shared" si="31"/>
        <v>133300</v>
      </c>
      <c r="L109" s="73">
        <f t="shared" si="32"/>
        <v>133300</v>
      </c>
      <c r="M109" s="73">
        <f t="shared" si="33"/>
        <v>133300</v>
      </c>
      <c r="N109" s="73">
        <f t="shared" si="34"/>
        <v>133300</v>
      </c>
      <c r="O109" s="73">
        <f t="shared" si="35"/>
        <v>133300</v>
      </c>
      <c r="P109" s="73">
        <f t="shared" si="36"/>
        <v>133300</v>
      </c>
      <c r="Q109" s="73">
        <f t="shared" si="37"/>
        <v>133300</v>
      </c>
      <c r="R109" s="73">
        <f t="shared" si="38"/>
        <v>133300</v>
      </c>
      <c r="S109" s="73">
        <f t="shared" si="39"/>
        <v>133300</v>
      </c>
      <c r="T109" s="73">
        <f t="shared" si="40"/>
        <v>133300</v>
      </c>
    </row>
    <row r="110" spans="1:20" s="44" customFormat="1" ht="30" x14ac:dyDescent="0.25">
      <c r="A110" s="187" t="str">
        <f>'TARIFA SIN IVA MODIFICABLE '!A91</f>
        <v>MOBILIARIO Y ELEMENTOS DE DECORACIÓN POLTRONAS</v>
      </c>
      <c r="B110" s="79" t="str">
        <f>IFERROR(CONCATENATE('TARIFA SIN IVA MODIFICABLE '!B91," ",'TARIFA SIN IVA MODIFICABLE '!C91),"")</f>
        <v>30710126 Poltrona Levis (73cm x 86cm x 73cm)</v>
      </c>
      <c r="C110" s="73">
        <f>'TARIFA SIN IVA MODIFICABLE '!D91</f>
        <v>173300</v>
      </c>
      <c r="D110" s="73">
        <f t="shared" ref="D110:D128" si="41">C110</f>
        <v>173300</v>
      </c>
      <c r="E110" s="73">
        <f t="shared" ref="E110:E129" si="42">D110</f>
        <v>173300</v>
      </c>
      <c r="F110" s="73">
        <f t="shared" ref="F110:F129" si="43">E110</f>
        <v>173300</v>
      </c>
      <c r="G110" s="73">
        <f t="shared" ref="G110:G129" si="44">F110</f>
        <v>173300</v>
      </c>
      <c r="H110" s="73">
        <f t="shared" ref="H110:H129" si="45">G110</f>
        <v>173300</v>
      </c>
      <c r="I110" s="73">
        <f t="shared" ref="I110:I129" si="46">H110</f>
        <v>173300</v>
      </c>
      <c r="J110" s="73">
        <f t="shared" ref="J110:J129" si="47">I110</f>
        <v>173300</v>
      </c>
      <c r="K110" s="73">
        <f t="shared" ref="K110:K129" si="48">J110</f>
        <v>173300</v>
      </c>
      <c r="L110" s="73">
        <f t="shared" ref="L110:L132" si="49">K110</f>
        <v>173300</v>
      </c>
      <c r="M110" s="73">
        <f t="shared" ref="M110:M129" si="50">L110</f>
        <v>173300</v>
      </c>
      <c r="N110" s="73">
        <f t="shared" ref="N110:N129" si="51">M110</f>
        <v>173300</v>
      </c>
      <c r="O110" s="73">
        <f t="shared" ref="O110:O129" si="52">N110</f>
        <v>173300</v>
      </c>
      <c r="P110" s="73">
        <f t="shared" ref="P110:P129" si="53">O110</f>
        <v>173300</v>
      </c>
      <c r="Q110" s="73">
        <f t="shared" ref="Q110:Q129" si="54">P110</f>
        <v>173300</v>
      </c>
      <c r="R110" s="73">
        <f t="shared" ref="R110:R129" si="55">Q110</f>
        <v>173300</v>
      </c>
      <c r="S110" s="73">
        <f t="shared" ref="S110:S129" si="56">R110</f>
        <v>173300</v>
      </c>
      <c r="T110" s="73">
        <f t="shared" ref="T110:T129" si="57">S110</f>
        <v>173300</v>
      </c>
    </row>
    <row r="111" spans="1:20" s="44" customFormat="1" ht="30" x14ac:dyDescent="0.25">
      <c r="A111" s="187" t="str">
        <f>'TARIFA SIN IVA MODIFICABLE '!A92</f>
        <v>MOBILIARIO Y ELEMENTOS DE DECORACIÓN POLTRONAS</v>
      </c>
      <c r="B111" s="79" t="str">
        <f>IFERROR(CONCATENATE('TARIFA SIN IVA MODIFICABLE '!B92," ",'TARIFA SIN IVA MODIFICABLE '!C92),"")</f>
        <v>30710126 Poltrona Relax Giratoria Gris</v>
      </c>
      <c r="C111" s="73">
        <f>'TARIFA SIN IVA MODIFICABLE '!D92</f>
        <v>173300</v>
      </c>
      <c r="D111" s="73">
        <f t="shared" si="41"/>
        <v>173300</v>
      </c>
      <c r="E111" s="73">
        <f t="shared" si="42"/>
        <v>173300</v>
      </c>
      <c r="F111" s="73">
        <f t="shared" si="43"/>
        <v>173300</v>
      </c>
      <c r="G111" s="73">
        <f t="shared" si="44"/>
        <v>173300</v>
      </c>
      <c r="H111" s="73">
        <f t="shared" si="45"/>
        <v>173300</v>
      </c>
      <c r="I111" s="73">
        <f t="shared" si="46"/>
        <v>173300</v>
      </c>
      <c r="J111" s="73">
        <f t="shared" si="47"/>
        <v>173300</v>
      </c>
      <c r="K111" s="73">
        <f t="shared" si="48"/>
        <v>173300</v>
      </c>
      <c r="L111" s="73">
        <f t="shared" si="49"/>
        <v>173300</v>
      </c>
      <c r="M111" s="73">
        <f t="shared" si="50"/>
        <v>173300</v>
      </c>
      <c r="N111" s="73">
        <f t="shared" si="51"/>
        <v>173300</v>
      </c>
      <c r="O111" s="73">
        <f t="shared" si="52"/>
        <v>173300</v>
      </c>
      <c r="P111" s="73">
        <f t="shared" si="53"/>
        <v>173300</v>
      </c>
      <c r="Q111" s="73">
        <f t="shared" si="54"/>
        <v>173300</v>
      </c>
      <c r="R111" s="73">
        <f t="shared" si="55"/>
        <v>173300</v>
      </c>
      <c r="S111" s="73">
        <f t="shared" si="56"/>
        <v>173300</v>
      </c>
      <c r="T111" s="73">
        <f t="shared" si="57"/>
        <v>173300</v>
      </c>
    </row>
    <row r="112" spans="1:20" s="44" customFormat="1" ht="30" x14ac:dyDescent="0.25">
      <c r="A112" s="187" t="str">
        <f>'TARIFA SIN IVA MODIFICABLE '!A93</f>
        <v>MOBILIARIO Y ELEMENTOS DE DECORACIÓN POLTRONAS</v>
      </c>
      <c r="B112" s="79" t="str">
        <f>IFERROR(CONCATENATE('TARIFA SIN IVA MODIFICABLE '!B93," ",'TARIFA SIN IVA MODIFICABLE '!C93),"")</f>
        <v>30710126 Poltrona Confort Giratoria Gris</v>
      </c>
      <c r="C112" s="73">
        <f>'TARIFA SIN IVA MODIFICABLE '!D93</f>
        <v>173300</v>
      </c>
      <c r="D112" s="73">
        <f t="shared" si="41"/>
        <v>173300</v>
      </c>
      <c r="E112" s="73">
        <f t="shared" si="42"/>
        <v>173300</v>
      </c>
      <c r="F112" s="73">
        <f t="shared" si="43"/>
        <v>173300</v>
      </c>
      <c r="G112" s="73">
        <f t="shared" si="44"/>
        <v>173300</v>
      </c>
      <c r="H112" s="73">
        <f t="shared" si="45"/>
        <v>173300</v>
      </c>
      <c r="I112" s="73">
        <f t="shared" si="46"/>
        <v>173300</v>
      </c>
      <c r="J112" s="73">
        <f t="shared" si="47"/>
        <v>173300</v>
      </c>
      <c r="K112" s="73">
        <f t="shared" si="48"/>
        <v>173300</v>
      </c>
      <c r="L112" s="73">
        <f t="shared" si="49"/>
        <v>173300</v>
      </c>
      <c r="M112" s="73">
        <f t="shared" si="50"/>
        <v>173300</v>
      </c>
      <c r="N112" s="73">
        <f t="shared" si="51"/>
        <v>173300</v>
      </c>
      <c r="O112" s="73">
        <f t="shared" si="52"/>
        <v>173300</v>
      </c>
      <c r="P112" s="73">
        <f t="shared" si="53"/>
        <v>173300</v>
      </c>
      <c r="Q112" s="73">
        <f t="shared" si="54"/>
        <v>173300</v>
      </c>
      <c r="R112" s="73">
        <f t="shared" si="55"/>
        <v>173300</v>
      </c>
      <c r="S112" s="73">
        <f t="shared" si="56"/>
        <v>173300</v>
      </c>
      <c r="T112" s="73">
        <f t="shared" si="57"/>
        <v>173300</v>
      </c>
    </row>
    <row r="113" spans="1:20" s="44" customFormat="1" ht="30" x14ac:dyDescent="0.25">
      <c r="A113" s="187" t="str">
        <f>'TARIFA SIN IVA MODIFICABLE '!A94</f>
        <v>MOBILIARIO Y ELEMENTOS DE DECORACIÓN POLTRONAS</v>
      </c>
      <c r="B113" s="79" t="str">
        <f>IFERROR(CONCATENATE('TARIFA SIN IVA MODIFICABLE '!B94," ",'TARIFA SIN IVA MODIFICABLE '!C94),"")</f>
        <v>30710126 Poltrona Confort Estática Gris</v>
      </c>
      <c r="C113" s="73">
        <f>'TARIFA SIN IVA MODIFICABLE '!D94</f>
        <v>173300</v>
      </c>
      <c r="D113" s="73">
        <f t="shared" si="41"/>
        <v>173300</v>
      </c>
      <c r="E113" s="73">
        <f t="shared" si="42"/>
        <v>173300</v>
      </c>
      <c r="F113" s="73">
        <f t="shared" si="43"/>
        <v>173300</v>
      </c>
      <c r="G113" s="73">
        <f t="shared" si="44"/>
        <v>173300</v>
      </c>
      <c r="H113" s="73">
        <f t="shared" si="45"/>
        <v>173300</v>
      </c>
      <c r="I113" s="73">
        <f t="shared" si="46"/>
        <v>173300</v>
      </c>
      <c r="J113" s="73">
        <f t="shared" si="47"/>
        <v>173300</v>
      </c>
      <c r="K113" s="73">
        <f t="shared" si="48"/>
        <v>173300</v>
      </c>
      <c r="L113" s="73">
        <f t="shared" si="49"/>
        <v>173300</v>
      </c>
      <c r="M113" s="73">
        <f t="shared" si="50"/>
        <v>173300</v>
      </c>
      <c r="N113" s="73">
        <f t="shared" si="51"/>
        <v>173300</v>
      </c>
      <c r="O113" s="73">
        <f t="shared" si="52"/>
        <v>173300</v>
      </c>
      <c r="P113" s="73">
        <f t="shared" si="53"/>
        <v>173300</v>
      </c>
      <c r="Q113" s="73">
        <f t="shared" si="54"/>
        <v>173300</v>
      </c>
      <c r="R113" s="73">
        <f t="shared" si="55"/>
        <v>173300</v>
      </c>
      <c r="S113" s="73">
        <f t="shared" si="56"/>
        <v>173300</v>
      </c>
      <c r="T113" s="73">
        <f t="shared" si="57"/>
        <v>173300</v>
      </c>
    </row>
    <row r="114" spans="1:20" s="44" customFormat="1" ht="30" x14ac:dyDescent="0.25">
      <c r="A114" s="187" t="str">
        <f>'TARIFA SIN IVA MODIFICABLE '!A116</f>
        <v>MOBILIARIO Y ELEMENTOS DE DECORACIÓN OTROS</v>
      </c>
      <c r="B114" s="79" t="str">
        <f>IFERROR(CONCATENATE('TARIFA SIN IVA MODIFICABLE '!B116," ",'TARIFA SIN IVA MODIFICABLE '!C116),"")</f>
        <v>3070521 Perchero básico 1 pedestal (120cm Ancho - Altura) graduable + 5 ganchos</v>
      </c>
      <c r="C114" s="73">
        <f>'TARIFA SIN IVA MODIFICABLE '!D116</f>
        <v>76900</v>
      </c>
      <c r="D114" s="73">
        <f t="shared" si="41"/>
        <v>76900</v>
      </c>
      <c r="E114" s="73">
        <f t="shared" si="42"/>
        <v>76900</v>
      </c>
      <c r="F114" s="73">
        <f t="shared" si="43"/>
        <v>76900</v>
      </c>
      <c r="G114" s="73">
        <f t="shared" si="44"/>
        <v>76900</v>
      </c>
      <c r="H114" s="73">
        <f t="shared" si="45"/>
        <v>76900</v>
      </c>
      <c r="I114" s="73">
        <f t="shared" si="46"/>
        <v>76900</v>
      </c>
      <c r="J114" s="73">
        <f t="shared" si="47"/>
        <v>76900</v>
      </c>
      <c r="K114" s="73">
        <f t="shared" si="48"/>
        <v>76900</v>
      </c>
      <c r="L114" s="73">
        <f t="shared" si="49"/>
        <v>76900</v>
      </c>
      <c r="M114" s="73">
        <f t="shared" si="50"/>
        <v>76900</v>
      </c>
      <c r="N114" s="73">
        <f t="shared" si="51"/>
        <v>76900</v>
      </c>
      <c r="O114" s="73">
        <f t="shared" si="52"/>
        <v>76900</v>
      </c>
      <c r="P114" s="73">
        <f t="shared" si="53"/>
        <v>76900</v>
      </c>
      <c r="Q114" s="73">
        <f t="shared" si="54"/>
        <v>76900</v>
      </c>
      <c r="R114" s="73">
        <f t="shared" si="55"/>
        <v>76900</v>
      </c>
      <c r="S114" s="73">
        <f t="shared" si="56"/>
        <v>76900</v>
      </c>
      <c r="T114" s="73">
        <f t="shared" si="57"/>
        <v>76900</v>
      </c>
    </row>
    <row r="115" spans="1:20" s="44" customFormat="1" ht="30" x14ac:dyDescent="0.25">
      <c r="A115" s="187" t="str">
        <f>'TARIFA SIN IVA MODIFICABLE '!A117</f>
        <v>MOBILIARIO Y ELEMENTOS DE DECORACIÓN OTROS</v>
      </c>
      <c r="B115" s="79" t="str">
        <f>IFERROR(CONCATENATE('TARIFA SIN IVA MODIFICABLE '!B117," ",'TARIFA SIN IVA MODIFICABLE '!C117),"")</f>
        <v>3070521 Perchero doble 2 pedestal (120cm Ancho - Altura) graduable + 5 ganchos</v>
      </c>
      <c r="C115" s="73">
        <f>'TARIFA SIN IVA MODIFICABLE '!D117</f>
        <v>88700</v>
      </c>
      <c r="D115" s="73">
        <f t="shared" si="41"/>
        <v>88700</v>
      </c>
      <c r="E115" s="73">
        <f t="shared" si="42"/>
        <v>88700</v>
      </c>
      <c r="F115" s="73">
        <f t="shared" si="43"/>
        <v>88700</v>
      </c>
      <c r="G115" s="73">
        <f t="shared" si="44"/>
        <v>88700</v>
      </c>
      <c r="H115" s="73">
        <f t="shared" si="45"/>
        <v>88700</v>
      </c>
      <c r="I115" s="73">
        <f t="shared" si="46"/>
        <v>88700</v>
      </c>
      <c r="J115" s="73">
        <f t="shared" si="47"/>
        <v>88700</v>
      </c>
      <c r="K115" s="73">
        <f t="shared" si="48"/>
        <v>88700</v>
      </c>
      <c r="L115" s="73">
        <f t="shared" si="49"/>
        <v>88700</v>
      </c>
      <c r="M115" s="73">
        <f t="shared" si="50"/>
        <v>88700</v>
      </c>
      <c r="N115" s="73">
        <f t="shared" si="51"/>
        <v>88700</v>
      </c>
      <c r="O115" s="73">
        <f t="shared" si="52"/>
        <v>88700</v>
      </c>
      <c r="P115" s="73">
        <f t="shared" si="53"/>
        <v>88700</v>
      </c>
      <c r="Q115" s="73">
        <f t="shared" si="54"/>
        <v>88700</v>
      </c>
      <c r="R115" s="73">
        <f t="shared" si="55"/>
        <v>88700</v>
      </c>
      <c r="S115" s="73">
        <f t="shared" si="56"/>
        <v>88700</v>
      </c>
      <c r="T115" s="73">
        <f t="shared" si="57"/>
        <v>88700</v>
      </c>
    </row>
    <row r="116" spans="1:20" s="44" customFormat="1" ht="30" x14ac:dyDescent="0.25">
      <c r="A116" s="187" t="str">
        <f>'TARIFA SIN IVA MODIFICABLE '!A118</f>
        <v>MOBILIARIO Y ELEMENTOS DE DECORACIÓN OTROS</v>
      </c>
      <c r="B116" s="79" t="str">
        <f>IFERROR(CONCATENATE('TARIFA SIN IVA MODIFICABLE '!B118," ",'TARIFA SIN IVA MODIFICABLE '!C118),"")</f>
        <v>3070714 Cubo de exhibición (40cm x 40cm x 25cm)</v>
      </c>
      <c r="C116" s="73">
        <f>'TARIFA SIN IVA MODIFICABLE '!D118</f>
        <v>35500</v>
      </c>
      <c r="D116" s="73">
        <f t="shared" si="41"/>
        <v>35500</v>
      </c>
      <c r="E116" s="73">
        <f t="shared" si="42"/>
        <v>35500</v>
      </c>
      <c r="F116" s="73">
        <f t="shared" si="43"/>
        <v>35500</v>
      </c>
      <c r="G116" s="73">
        <f t="shared" si="44"/>
        <v>35500</v>
      </c>
      <c r="H116" s="73">
        <f t="shared" si="45"/>
        <v>35500</v>
      </c>
      <c r="I116" s="73">
        <f t="shared" si="46"/>
        <v>35500</v>
      </c>
      <c r="J116" s="73">
        <f t="shared" si="47"/>
        <v>35500</v>
      </c>
      <c r="K116" s="73">
        <f t="shared" si="48"/>
        <v>35500</v>
      </c>
      <c r="L116" s="73">
        <f t="shared" si="49"/>
        <v>35500</v>
      </c>
      <c r="M116" s="73">
        <f t="shared" si="50"/>
        <v>35500</v>
      </c>
      <c r="N116" s="73">
        <f t="shared" si="51"/>
        <v>35500</v>
      </c>
      <c r="O116" s="73">
        <f t="shared" si="52"/>
        <v>35500</v>
      </c>
      <c r="P116" s="73">
        <f t="shared" si="53"/>
        <v>35500</v>
      </c>
      <c r="Q116" s="73">
        <f t="shared" si="54"/>
        <v>35500</v>
      </c>
      <c r="R116" s="73">
        <f t="shared" si="55"/>
        <v>35500</v>
      </c>
      <c r="S116" s="73">
        <f t="shared" si="56"/>
        <v>35500</v>
      </c>
      <c r="T116" s="73">
        <f t="shared" si="57"/>
        <v>35500</v>
      </c>
    </row>
    <row r="117" spans="1:20" s="44" customFormat="1" ht="30" x14ac:dyDescent="0.25">
      <c r="A117" s="187" t="str">
        <f>'TARIFA SIN IVA MODIFICABLE '!A119</f>
        <v>MOBILIARIO Y ELEMENTOS DE DECORACIÓN OTROS</v>
      </c>
      <c r="B117" s="79" t="str">
        <f>IFERROR(CONCATENATE('TARIFA SIN IVA MODIFICABLE '!B119," ",'TARIFA SIN IVA MODIFICABLE '!C119),"")</f>
        <v>3070957 Pedestal Cuadrado (30cm x 30cm x 30cm)</v>
      </c>
      <c r="C117" s="73">
        <f>'TARIFA SIN IVA MODIFICABLE '!D119</f>
        <v>34100</v>
      </c>
      <c r="D117" s="73">
        <f t="shared" si="41"/>
        <v>34100</v>
      </c>
      <c r="E117" s="73">
        <f t="shared" si="42"/>
        <v>34100</v>
      </c>
      <c r="F117" s="73">
        <f t="shared" si="43"/>
        <v>34100</v>
      </c>
      <c r="G117" s="73">
        <f t="shared" si="44"/>
        <v>34100</v>
      </c>
      <c r="H117" s="73">
        <f t="shared" si="45"/>
        <v>34100</v>
      </c>
      <c r="I117" s="73">
        <f t="shared" si="46"/>
        <v>34100</v>
      </c>
      <c r="J117" s="73">
        <f t="shared" si="47"/>
        <v>34100</v>
      </c>
      <c r="K117" s="73">
        <f t="shared" si="48"/>
        <v>34100</v>
      </c>
      <c r="L117" s="73">
        <f t="shared" si="49"/>
        <v>34100</v>
      </c>
      <c r="M117" s="73">
        <f t="shared" si="50"/>
        <v>34100</v>
      </c>
      <c r="N117" s="73">
        <f t="shared" si="51"/>
        <v>34100</v>
      </c>
      <c r="O117" s="73">
        <f t="shared" si="52"/>
        <v>34100</v>
      </c>
      <c r="P117" s="73">
        <f t="shared" si="53"/>
        <v>34100</v>
      </c>
      <c r="Q117" s="73">
        <f t="shared" si="54"/>
        <v>34100</v>
      </c>
      <c r="R117" s="73">
        <f t="shared" si="55"/>
        <v>34100</v>
      </c>
      <c r="S117" s="73">
        <f t="shared" si="56"/>
        <v>34100</v>
      </c>
      <c r="T117" s="73">
        <f t="shared" si="57"/>
        <v>34100</v>
      </c>
    </row>
    <row r="118" spans="1:20" s="44" customFormat="1" ht="30" x14ac:dyDescent="0.25">
      <c r="A118" s="187" t="str">
        <f>'TARIFA SIN IVA MODIFICABLE '!A120</f>
        <v>MOBILIARIO Y ELEMENTOS DE DECORACIÓN OTROS</v>
      </c>
      <c r="B118" s="79" t="str">
        <f>IFERROR(CONCATENATE('TARIFA SIN IVA MODIFICABLE '!B120," ",'TARIFA SIN IVA MODIFICABLE '!C120),"")</f>
        <v>3070957 Pedestal Rectangular 60cm (60cm x 30cm x 30cm)</v>
      </c>
      <c r="C118" s="73">
        <f>'TARIFA SIN IVA MODIFICABLE '!D120</f>
        <v>41400</v>
      </c>
      <c r="D118" s="73">
        <f t="shared" si="41"/>
        <v>41400</v>
      </c>
      <c r="E118" s="73">
        <f t="shared" si="42"/>
        <v>41400</v>
      </c>
      <c r="F118" s="73">
        <f t="shared" si="43"/>
        <v>41400</v>
      </c>
      <c r="G118" s="73">
        <f t="shared" si="44"/>
        <v>41400</v>
      </c>
      <c r="H118" s="73">
        <f t="shared" si="45"/>
        <v>41400</v>
      </c>
      <c r="I118" s="73">
        <f t="shared" si="46"/>
        <v>41400</v>
      </c>
      <c r="J118" s="73">
        <f t="shared" si="47"/>
        <v>41400</v>
      </c>
      <c r="K118" s="73">
        <f t="shared" si="48"/>
        <v>41400</v>
      </c>
      <c r="L118" s="73">
        <f t="shared" si="49"/>
        <v>41400</v>
      </c>
      <c r="M118" s="73">
        <f t="shared" si="50"/>
        <v>41400</v>
      </c>
      <c r="N118" s="73">
        <f t="shared" si="51"/>
        <v>41400</v>
      </c>
      <c r="O118" s="73">
        <f t="shared" si="52"/>
        <v>41400</v>
      </c>
      <c r="P118" s="73">
        <f t="shared" si="53"/>
        <v>41400</v>
      </c>
      <c r="Q118" s="73">
        <f t="shared" si="54"/>
        <v>41400</v>
      </c>
      <c r="R118" s="73">
        <f t="shared" si="55"/>
        <v>41400</v>
      </c>
      <c r="S118" s="73">
        <f t="shared" si="56"/>
        <v>41400</v>
      </c>
      <c r="T118" s="73">
        <f t="shared" si="57"/>
        <v>41400</v>
      </c>
    </row>
    <row r="119" spans="1:20" s="44" customFormat="1" ht="30" x14ac:dyDescent="0.25">
      <c r="A119" s="187" t="str">
        <f>'TARIFA SIN IVA MODIFICABLE '!A121</f>
        <v>MOBILIARIO Y ELEMENTOS DE DECORACIÓN OTROS</v>
      </c>
      <c r="B119" s="79" t="str">
        <f>IFERROR(CONCATENATE('TARIFA SIN IVA MODIFICABLE '!B121," ",'TARIFA SIN IVA MODIFICABLE '!C121),"")</f>
        <v>3070957 Pedestal Rectangular 90cm (90cm x 30cm x 30cm)</v>
      </c>
      <c r="C119" s="73">
        <f>'TARIFA SIN IVA MODIFICABLE '!D121</f>
        <v>46900</v>
      </c>
      <c r="D119" s="73">
        <f t="shared" si="41"/>
        <v>46900</v>
      </c>
      <c r="E119" s="73">
        <f t="shared" si="42"/>
        <v>46900</v>
      </c>
      <c r="F119" s="73">
        <f t="shared" si="43"/>
        <v>46900</v>
      </c>
      <c r="G119" s="73">
        <f t="shared" si="44"/>
        <v>46900</v>
      </c>
      <c r="H119" s="73">
        <f t="shared" si="45"/>
        <v>46900</v>
      </c>
      <c r="I119" s="73">
        <f t="shared" si="46"/>
        <v>46900</v>
      </c>
      <c r="J119" s="73">
        <f t="shared" si="47"/>
        <v>46900</v>
      </c>
      <c r="K119" s="73">
        <f t="shared" si="48"/>
        <v>46900</v>
      </c>
      <c r="L119" s="73">
        <f t="shared" si="49"/>
        <v>46900</v>
      </c>
      <c r="M119" s="73">
        <f t="shared" si="50"/>
        <v>46900</v>
      </c>
      <c r="N119" s="73">
        <f t="shared" si="51"/>
        <v>46900</v>
      </c>
      <c r="O119" s="73">
        <f t="shared" si="52"/>
        <v>46900</v>
      </c>
      <c r="P119" s="73">
        <f t="shared" si="53"/>
        <v>46900</v>
      </c>
      <c r="Q119" s="73">
        <f t="shared" si="54"/>
        <v>46900</v>
      </c>
      <c r="R119" s="73">
        <f t="shared" si="55"/>
        <v>46900</v>
      </c>
      <c r="S119" s="73">
        <f t="shared" si="56"/>
        <v>46900</v>
      </c>
      <c r="T119" s="73">
        <f t="shared" si="57"/>
        <v>46900</v>
      </c>
    </row>
    <row r="120" spans="1:20" s="44" customFormat="1" ht="30" x14ac:dyDescent="0.25">
      <c r="A120" s="187" t="str">
        <f>'TARIFA SIN IVA MODIFICABLE '!A122</f>
        <v>MOBILIARIO Y ELEMENTOS DE DECORACIÓN OTROS</v>
      </c>
      <c r="B120" s="79" t="str">
        <f>IFERROR(CONCATENATE('TARIFA SIN IVA MODIFICABLE '!B122," ",'TARIFA SIN IVA MODIFICABLE '!C122),"")</f>
        <v>3071370 Revistero plegable (140cm x 25cm x 29cm)</v>
      </c>
      <c r="C120" s="73">
        <f>'TARIFA SIN IVA MODIFICABLE '!D122</f>
        <v>133300</v>
      </c>
      <c r="D120" s="73">
        <f t="shared" si="41"/>
        <v>133300</v>
      </c>
      <c r="E120" s="73">
        <f t="shared" si="42"/>
        <v>133300</v>
      </c>
      <c r="F120" s="73">
        <f t="shared" si="43"/>
        <v>133300</v>
      </c>
      <c r="G120" s="73">
        <f t="shared" si="44"/>
        <v>133300</v>
      </c>
      <c r="H120" s="73">
        <f t="shared" si="45"/>
        <v>133300</v>
      </c>
      <c r="I120" s="73">
        <f t="shared" si="46"/>
        <v>133300</v>
      </c>
      <c r="J120" s="73">
        <f t="shared" si="47"/>
        <v>133300</v>
      </c>
      <c r="K120" s="73">
        <f t="shared" si="48"/>
        <v>133300</v>
      </c>
      <c r="L120" s="73">
        <f t="shared" si="49"/>
        <v>133300</v>
      </c>
      <c r="M120" s="73">
        <f t="shared" si="50"/>
        <v>133300</v>
      </c>
      <c r="N120" s="73">
        <f t="shared" si="51"/>
        <v>133300</v>
      </c>
      <c r="O120" s="73">
        <f t="shared" si="52"/>
        <v>133300</v>
      </c>
      <c r="P120" s="73">
        <f t="shared" si="53"/>
        <v>133300</v>
      </c>
      <c r="Q120" s="73">
        <f t="shared" si="54"/>
        <v>133300</v>
      </c>
      <c r="R120" s="73">
        <f t="shared" si="55"/>
        <v>133300</v>
      </c>
      <c r="S120" s="73">
        <f t="shared" si="56"/>
        <v>133300</v>
      </c>
      <c r="T120" s="73">
        <f t="shared" si="57"/>
        <v>133300</v>
      </c>
    </row>
    <row r="121" spans="1:20" s="44" customFormat="1" ht="30" x14ac:dyDescent="0.25">
      <c r="A121" s="187" t="str">
        <f>'TARIFA SIN IVA MODIFICABLE '!A123</f>
        <v>MOBILIARIO Y ELEMENTOS DE DECORACIÓN OTROS</v>
      </c>
      <c r="B121" s="79" t="str">
        <f>IFERROR(CONCATENATE('TARIFA SIN IVA MODIFICABLE '!B123," ",'TARIFA SIN IVA MODIFICABLE '!C123),"")</f>
        <v>3070508 Nevera Minibar 121 LT (48.5cm X 85.1cm X 60cm)</v>
      </c>
      <c r="C121" s="73">
        <f>'TARIFA SIN IVA MODIFICABLE '!D123</f>
        <v>212300</v>
      </c>
      <c r="D121" s="73">
        <f t="shared" si="41"/>
        <v>212300</v>
      </c>
      <c r="E121" s="73">
        <f t="shared" si="42"/>
        <v>212300</v>
      </c>
      <c r="F121" s="73">
        <f t="shared" si="43"/>
        <v>212300</v>
      </c>
      <c r="G121" s="73">
        <f t="shared" si="44"/>
        <v>212300</v>
      </c>
      <c r="H121" s="73">
        <f t="shared" si="45"/>
        <v>212300</v>
      </c>
      <c r="I121" s="73">
        <f t="shared" si="46"/>
        <v>212300</v>
      </c>
      <c r="J121" s="73">
        <f t="shared" si="47"/>
        <v>212300</v>
      </c>
      <c r="K121" s="73">
        <f t="shared" si="48"/>
        <v>212300</v>
      </c>
      <c r="L121" s="73">
        <f t="shared" si="49"/>
        <v>212300</v>
      </c>
      <c r="M121" s="73">
        <f t="shared" si="50"/>
        <v>212300</v>
      </c>
      <c r="N121" s="73">
        <f t="shared" si="51"/>
        <v>212300</v>
      </c>
      <c r="O121" s="73">
        <f t="shared" si="52"/>
        <v>212300</v>
      </c>
      <c r="P121" s="73">
        <f t="shared" si="53"/>
        <v>212300</v>
      </c>
      <c r="Q121" s="73">
        <f t="shared" si="54"/>
        <v>212300</v>
      </c>
      <c r="R121" s="73">
        <f t="shared" si="55"/>
        <v>212300</v>
      </c>
      <c r="S121" s="73">
        <f t="shared" si="56"/>
        <v>212300</v>
      </c>
      <c r="T121" s="73">
        <f t="shared" si="57"/>
        <v>212300</v>
      </c>
    </row>
    <row r="122" spans="1:20" s="44" customFormat="1" ht="30" x14ac:dyDescent="0.25">
      <c r="A122" s="187" t="str">
        <f>'TARIFA SIN IVA MODIFICABLE '!A124</f>
        <v>MOBILIARIO Y ELEMENTOS DE DECORACIÓN OTROS</v>
      </c>
      <c r="B122" s="79" t="str">
        <f>IFERROR(CONCATENATE('TARIFA SIN IVA MODIFICABLE '!B124," ",'TARIFA SIN IVA MODIFICABLE '!C124),"")</f>
        <v>3071103 Nevera Estándar 230LT ( 55.6cm X 157.6cm X 67cm)</v>
      </c>
      <c r="C122" s="73">
        <f>'TARIFA SIN IVA MODIFICABLE '!D124</f>
        <v>313100</v>
      </c>
      <c r="D122" s="73">
        <f t="shared" si="41"/>
        <v>313100</v>
      </c>
      <c r="E122" s="73">
        <f t="shared" si="42"/>
        <v>313100</v>
      </c>
      <c r="F122" s="73">
        <f t="shared" si="43"/>
        <v>313100</v>
      </c>
      <c r="G122" s="73">
        <f t="shared" si="44"/>
        <v>313100</v>
      </c>
      <c r="H122" s="73">
        <f t="shared" si="45"/>
        <v>313100</v>
      </c>
      <c r="I122" s="73">
        <f t="shared" si="46"/>
        <v>313100</v>
      </c>
      <c r="J122" s="73">
        <f t="shared" si="47"/>
        <v>313100</v>
      </c>
      <c r="K122" s="73">
        <f t="shared" si="48"/>
        <v>313100</v>
      </c>
      <c r="L122" s="73">
        <f t="shared" si="49"/>
        <v>313100</v>
      </c>
      <c r="M122" s="73">
        <f t="shared" si="50"/>
        <v>313100</v>
      </c>
      <c r="N122" s="73">
        <f t="shared" si="51"/>
        <v>313100</v>
      </c>
      <c r="O122" s="73">
        <f t="shared" si="52"/>
        <v>313100</v>
      </c>
      <c r="P122" s="73">
        <f t="shared" si="53"/>
        <v>313100</v>
      </c>
      <c r="Q122" s="73">
        <f t="shared" si="54"/>
        <v>313100</v>
      </c>
      <c r="R122" s="73">
        <f t="shared" si="55"/>
        <v>313100</v>
      </c>
      <c r="S122" s="73">
        <f t="shared" si="56"/>
        <v>313100</v>
      </c>
      <c r="T122" s="73">
        <f t="shared" si="57"/>
        <v>313100</v>
      </c>
    </row>
    <row r="123" spans="1:20" s="44" customFormat="1" ht="30" x14ac:dyDescent="0.25">
      <c r="A123" s="187" t="str">
        <f>'TARIFA SIN IVA MODIFICABLE '!A125</f>
        <v>MOBILIARIO Y ELEMENTOS DE DECORACIÓN OTROS</v>
      </c>
      <c r="B123" s="79" t="str">
        <f>IFERROR(CONCATENATE('TARIFA SIN IVA MODIFICABLE '!B125," ",'TARIFA SIN IVA MODIFICABLE '!C125),"")</f>
        <v>3071355 Matera Melaminico (12 Matas Artificiales)</v>
      </c>
      <c r="C123" s="73">
        <f>'TARIFA SIN IVA MODIFICABLE '!D125</f>
        <v>47100</v>
      </c>
      <c r="D123" s="73">
        <f t="shared" si="41"/>
        <v>47100</v>
      </c>
      <c r="E123" s="73">
        <f t="shared" si="42"/>
        <v>47100</v>
      </c>
      <c r="F123" s="73">
        <f t="shared" si="43"/>
        <v>47100</v>
      </c>
      <c r="G123" s="73">
        <f t="shared" si="44"/>
        <v>47100</v>
      </c>
      <c r="H123" s="73">
        <f t="shared" si="45"/>
        <v>47100</v>
      </c>
      <c r="I123" s="73">
        <f t="shared" si="46"/>
        <v>47100</v>
      </c>
      <c r="J123" s="73">
        <f t="shared" si="47"/>
        <v>47100</v>
      </c>
      <c r="K123" s="73">
        <f t="shared" si="48"/>
        <v>47100</v>
      </c>
      <c r="L123" s="73">
        <f t="shared" si="49"/>
        <v>47100</v>
      </c>
      <c r="M123" s="73">
        <f t="shared" si="50"/>
        <v>47100</v>
      </c>
      <c r="N123" s="73">
        <f t="shared" si="51"/>
        <v>47100</v>
      </c>
      <c r="O123" s="73">
        <f t="shared" si="52"/>
        <v>47100</v>
      </c>
      <c r="P123" s="73">
        <f t="shared" si="53"/>
        <v>47100</v>
      </c>
      <c r="Q123" s="73">
        <f t="shared" si="54"/>
        <v>47100</v>
      </c>
      <c r="R123" s="73">
        <f t="shared" si="55"/>
        <v>47100</v>
      </c>
      <c r="S123" s="73">
        <f t="shared" si="56"/>
        <v>47100</v>
      </c>
      <c r="T123" s="73">
        <f t="shared" si="57"/>
        <v>47100</v>
      </c>
    </row>
    <row r="124" spans="1:20" s="44" customFormat="1" ht="45" x14ac:dyDescent="0.25">
      <c r="A124" s="187" t="str">
        <f>'TARIFA SIN IVA MODIFICABLE '!A126</f>
        <v>MOBILIARIO Y ELEMENTOS DE DECORACIÓN TAPETE Y MOQUETA</v>
      </c>
      <c r="B124" s="79" t="str">
        <f>IFERROR(CONCATENATE('TARIFA SIN IVA MODIFICABLE '!B126," ",'TARIFA SIN IVA MODIFICABLE '!C126),"")</f>
        <v>30713225 Tapete Ferial Tipo Moqueta Liso m2  m2 + Instalación</v>
      </c>
      <c r="C124" s="73">
        <f>'TARIFA SIN IVA MODIFICABLE '!D126</f>
        <v>60000</v>
      </c>
      <c r="D124" s="73">
        <f t="shared" si="41"/>
        <v>60000</v>
      </c>
      <c r="E124" s="73">
        <f t="shared" si="42"/>
        <v>60000</v>
      </c>
      <c r="F124" s="73">
        <f t="shared" si="43"/>
        <v>60000</v>
      </c>
      <c r="G124" s="73">
        <f t="shared" si="44"/>
        <v>60000</v>
      </c>
      <c r="H124" s="73">
        <f t="shared" si="45"/>
        <v>60000</v>
      </c>
      <c r="I124" s="73">
        <f t="shared" si="46"/>
        <v>60000</v>
      </c>
      <c r="J124" s="73">
        <f t="shared" si="47"/>
        <v>60000</v>
      </c>
      <c r="K124" s="73">
        <f t="shared" si="48"/>
        <v>60000</v>
      </c>
      <c r="L124" s="73">
        <f t="shared" si="49"/>
        <v>60000</v>
      </c>
      <c r="M124" s="73">
        <f t="shared" si="50"/>
        <v>60000</v>
      </c>
      <c r="N124" s="73">
        <f t="shared" si="51"/>
        <v>60000</v>
      </c>
      <c r="O124" s="73">
        <f t="shared" si="52"/>
        <v>60000</v>
      </c>
      <c r="P124" s="73">
        <f t="shared" si="53"/>
        <v>60000</v>
      </c>
      <c r="Q124" s="73">
        <f t="shared" si="54"/>
        <v>60000</v>
      </c>
      <c r="R124" s="73">
        <f t="shared" si="55"/>
        <v>60000</v>
      </c>
      <c r="S124" s="73">
        <f t="shared" si="56"/>
        <v>60000</v>
      </c>
      <c r="T124" s="73">
        <f t="shared" si="57"/>
        <v>60000</v>
      </c>
    </row>
    <row r="125" spans="1:20" s="44" customFormat="1" ht="45" x14ac:dyDescent="0.25">
      <c r="A125" s="187" t="str">
        <f>'TARIFA SIN IVA MODIFICABLE '!A127</f>
        <v>MOBILIARIO Y ELEMENTOS DE DECORACIÓN TAPETE Y MOQUETA</v>
      </c>
      <c r="B125" s="79" t="str">
        <f>IFERROR(CONCATENATE('TARIFA SIN IVA MODIFICABLE '!B127," ",'TARIFA SIN IVA MODIFICABLE '!C127),"")</f>
        <v>30713226 Tapete Ferial Tipo Moqueta Acanalado m2 + Instalación</v>
      </c>
      <c r="C125" s="73">
        <f>'TARIFA SIN IVA MODIFICABLE '!D127</f>
        <v>60000</v>
      </c>
      <c r="D125" s="73">
        <f t="shared" si="41"/>
        <v>60000</v>
      </c>
      <c r="E125" s="73">
        <f t="shared" si="42"/>
        <v>60000</v>
      </c>
      <c r="F125" s="73">
        <f t="shared" si="43"/>
        <v>60000</v>
      </c>
      <c r="G125" s="73">
        <f t="shared" si="44"/>
        <v>60000</v>
      </c>
      <c r="H125" s="73">
        <f t="shared" si="45"/>
        <v>60000</v>
      </c>
      <c r="I125" s="73">
        <f t="shared" si="46"/>
        <v>60000</v>
      </c>
      <c r="J125" s="73">
        <f t="shared" si="47"/>
        <v>60000</v>
      </c>
      <c r="K125" s="73">
        <f t="shared" si="48"/>
        <v>60000</v>
      </c>
      <c r="L125" s="73">
        <f t="shared" si="49"/>
        <v>60000</v>
      </c>
      <c r="M125" s="73">
        <f t="shared" si="50"/>
        <v>60000</v>
      </c>
      <c r="N125" s="73">
        <f t="shared" si="51"/>
        <v>60000</v>
      </c>
      <c r="O125" s="73">
        <f t="shared" si="52"/>
        <v>60000</v>
      </c>
      <c r="P125" s="73">
        <f t="shared" si="53"/>
        <v>60000</v>
      </c>
      <c r="Q125" s="73">
        <f t="shared" si="54"/>
        <v>60000</v>
      </c>
      <c r="R125" s="73">
        <f t="shared" si="55"/>
        <v>60000</v>
      </c>
      <c r="S125" s="73">
        <f t="shared" si="56"/>
        <v>60000</v>
      </c>
      <c r="T125" s="73">
        <f t="shared" si="57"/>
        <v>60000</v>
      </c>
    </row>
    <row r="126" spans="1:20" s="44" customFormat="1" ht="45" x14ac:dyDescent="0.25">
      <c r="A126" s="187" t="str">
        <f>'TARIFA SIN IVA MODIFICABLE '!A128</f>
        <v>MOBILIARIO Y ELEMENTOS DE DECORACIÓN TAPETE Y MOQUETA</v>
      </c>
      <c r="B126" s="79" t="str">
        <f>IFERROR(CONCATENATE('TARIFA SIN IVA MODIFICABLE '!B128," ",'TARIFA SIN IVA MODIFICABLE '!C128),"")</f>
        <v>30713227 Tapete Caucho m2 + Instalación</v>
      </c>
      <c r="C126" s="73">
        <f>'TARIFA SIN IVA MODIFICABLE '!D128</f>
        <v>111800</v>
      </c>
      <c r="D126" s="73">
        <f t="shared" si="41"/>
        <v>111800</v>
      </c>
      <c r="E126" s="73">
        <f t="shared" si="42"/>
        <v>111800</v>
      </c>
      <c r="F126" s="73">
        <f t="shared" si="43"/>
        <v>111800</v>
      </c>
      <c r="G126" s="73">
        <f t="shared" si="44"/>
        <v>111800</v>
      </c>
      <c r="H126" s="73">
        <f t="shared" si="45"/>
        <v>111800</v>
      </c>
      <c r="I126" s="73">
        <f t="shared" si="46"/>
        <v>111800</v>
      </c>
      <c r="J126" s="73">
        <f t="shared" si="47"/>
        <v>111800</v>
      </c>
      <c r="K126" s="73">
        <f t="shared" si="48"/>
        <v>111800</v>
      </c>
      <c r="L126" s="73">
        <f t="shared" si="49"/>
        <v>111800</v>
      </c>
      <c r="M126" s="73">
        <f t="shared" si="50"/>
        <v>111800</v>
      </c>
      <c r="N126" s="73">
        <f t="shared" si="51"/>
        <v>111800</v>
      </c>
      <c r="O126" s="73">
        <f t="shared" si="52"/>
        <v>111800</v>
      </c>
      <c r="P126" s="73">
        <f t="shared" si="53"/>
        <v>111800</v>
      </c>
      <c r="Q126" s="73">
        <f t="shared" si="54"/>
        <v>111800</v>
      </c>
      <c r="R126" s="73">
        <f t="shared" si="55"/>
        <v>111800</v>
      </c>
      <c r="S126" s="73">
        <f t="shared" si="56"/>
        <v>111800</v>
      </c>
      <c r="T126" s="73">
        <f t="shared" si="57"/>
        <v>111800</v>
      </c>
    </row>
    <row r="127" spans="1:20" s="44" customFormat="1" ht="30" x14ac:dyDescent="0.25">
      <c r="A127" s="187" t="str">
        <f>'TARIFA SIN IVA MODIFICABLE '!A129</f>
        <v>MOBILIARIO Y ELEMENTOS DE DECORACIÓN PISOS</v>
      </c>
      <c r="B127" s="79" t="str">
        <f>IFERROR(CONCATENATE('TARIFA SIN IVA MODIFICABLE '!B129," ",'TARIFA SIN IVA MODIFICABLE '!C129),"")</f>
        <v xml:space="preserve">30713229 Piso Melaminico m2  con Madecanto rígido Color Duna o Blanco 15 mm + Instalación </v>
      </c>
      <c r="C127" s="73">
        <f>'TARIFA SIN IVA MODIFICABLE '!D129</f>
        <v>198700</v>
      </c>
      <c r="D127" s="73">
        <f t="shared" si="41"/>
        <v>198700</v>
      </c>
      <c r="E127" s="73">
        <f t="shared" si="42"/>
        <v>198700</v>
      </c>
      <c r="F127" s="73">
        <f t="shared" si="43"/>
        <v>198700</v>
      </c>
      <c r="G127" s="73">
        <f t="shared" si="44"/>
        <v>198700</v>
      </c>
      <c r="H127" s="73">
        <f t="shared" si="45"/>
        <v>198700</v>
      </c>
      <c r="I127" s="73">
        <f t="shared" si="46"/>
        <v>198700</v>
      </c>
      <c r="J127" s="73">
        <f t="shared" si="47"/>
        <v>198700</v>
      </c>
      <c r="K127" s="73">
        <f t="shared" si="48"/>
        <v>198700</v>
      </c>
      <c r="L127" s="73">
        <f t="shared" si="49"/>
        <v>198700</v>
      </c>
      <c r="M127" s="73">
        <f t="shared" si="50"/>
        <v>198700</v>
      </c>
      <c r="N127" s="73">
        <f t="shared" si="51"/>
        <v>198700</v>
      </c>
      <c r="O127" s="73">
        <f t="shared" si="52"/>
        <v>198700</v>
      </c>
      <c r="P127" s="73">
        <f t="shared" si="53"/>
        <v>198700</v>
      </c>
      <c r="Q127" s="73">
        <f t="shared" si="54"/>
        <v>198700</v>
      </c>
      <c r="R127" s="73">
        <f t="shared" si="55"/>
        <v>198700</v>
      </c>
      <c r="S127" s="73">
        <f t="shared" si="56"/>
        <v>198700</v>
      </c>
      <c r="T127" s="73">
        <f t="shared" si="57"/>
        <v>198700</v>
      </c>
    </row>
    <row r="128" spans="1:20" s="44" customFormat="1" ht="30" x14ac:dyDescent="0.25">
      <c r="A128" s="187" t="str">
        <f>'TARIFA SIN IVA MODIFICABLE '!A130</f>
        <v>MOBILIARIO Y ELEMENTOS DE DECORACIÓN PISOS</v>
      </c>
      <c r="B128" s="79" t="str">
        <f>IFERROR(CONCATENATE('TARIFA SIN IVA MODIFICABLE '!B130," ",'TARIFA SIN IVA MODIFICABLE '!C130),"")</f>
        <v>30713229 Piso Melaminico m2  con Madecanto rígido Color Duna o Blanco 15 mm + Instalación + Tarima</v>
      </c>
      <c r="C128" s="73">
        <f>'TARIFA SIN IVA MODIFICABLE '!D130</f>
        <v>241800</v>
      </c>
      <c r="D128" s="73">
        <f t="shared" si="41"/>
        <v>241800</v>
      </c>
      <c r="E128" s="73">
        <f t="shared" si="42"/>
        <v>241800</v>
      </c>
      <c r="F128" s="73">
        <f t="shared" si="43"/>
        <v>241800</v>
      </c>
      <c r="G128" s="73">
        <f t="shared" si="44"/>
        <v>241800</v>
      </c>
      <c r="H128" s="73">
        <f t="shared" si="45"/>
        <v>241800</v>
      </c>
      <c r="I128" s="73">
        <f t="shared" si="46"/>
        <v>241800</v>
      </c>
      <c r="J128" s="73">
        <f t="shared" si="47"/>
        <v>241800</v>
      </c>
      <c r="K128" s="73">
        <f t="shared" si="48"/>
        <v>241800</v>
      </c>
      <c r="L128" s="73">
        <f t="shared" si="49"/>
        <v>241800</v>
      </c>
      <c r="M128" s="73">
        <f t="shared" si="50"/>
        <v>241800</v>
      </c>
      <c r="N128" s="73">
        <f t="shared" si="51"/>
        <v>241800</v>
      </c>
      <c r="O128" s="73">
        <f t="shared" si="52"/>
        <v>241800</v>
      </c>
      <c r="P128" s="73">
        <f t="shared" si="53"/>
        <v>241800</v>
      </c>
      <c r="Q128" s="73">
        <f t="shared" si="54"/>
        <v>241800</v>
      </c>
      <c r="R128" s="73">
        <f t="shared" si="55"/>
        <v>241800</v>
      </c>
      <c r="S128" s="73">
        <f t="shared" si="56"/>
        <v>241800</v>
      </c>
      <c r="T128" s="73">
        <f t="shared" si="57"/>
        <v>241800</v>
      </c>
    </row>
    <row r="129" spans="1:20" s="44" customFormat="1" ht="30" x14ac:dyDescent="0.25">
      <c r="A129" s="187" t="str">
        <f>'TARIFA SIN IVA MODIFICABLE '!A131</f>
        <v>ELEMENTOS Y SUMINISTROS VIVERO COMBOS</v>
      </c>
      <c r="B129" s="79" t="str">
        <f>IFERROR(CONCATENATE('TARIFA SIN IVA MODIFICABLE '!B131," ",'TARIFA SIN IVA MODIFICABLE '!C131),"")</f>
        <v>3071375 Planta + matera (Pequeña)</v>
      </c>
      <c r="C129" s="73">
        <f>'TARIFA SIN IVA MODIFICABLE '!D131</f>
        <v>49700</v>
      </c>
      <c r="D129" s="73">
        <f>C129</f>
        <v>49700</v>
      </c>
      <c r="E129" s="73">
        <f t="shared" si="42"/>
        <v>49700</v>
      </c>
      <c r="F129" s="73">
        <f t="shared" si="43"/>
        <v>49700</v>
      </c>
      <c r="G129" s="73">
        <f t="shared" si="44"/>
        <v>49700</v>
      </c>
      <c r="H129" s="73">
        <f t="shared" si="45"/>
        <v>49700</v>
      </c>
      <c r="I129" s="73">
        <f t="shared" si="46"/>
        <v>49700</v>
      </c>
      <c r="J129" s="73">
        <f t="shared" si="47"/>
        <v>49700</v>
      </c>
      <c r="K129" s="73">
        <f t="shared" si="48"/>
        <v>49700</v>
      </c>
      <c r="L129" s="73">
        <f t="shared" si="49"/>
        <v>49700</v>
      </c>
      <c r="M129" s="73">
        <f t="shared" si="50"/>
        <v>49700</v>
      </c>
      <c r="N129" s="73">
        <f t="shared" si="51"/>
        <v>49700</v>
      </c>
      <c r="O129" s="73">
        <f t="shared" si="52"/>
        <v>49700</v>
      </c>
      <c r="P129" s="73">
        <f t="shared" si="53"/>
        <v>49700</v>
      </c>
      <c r="Q129" s="73">
        <f t="shared" si="54"/>
        <v>49700</v>
      </c>
      <c r="R129" s="73">
        <f t="shared" si="55"/>
        <v>49700</v>
      </c>
      <c r="S129" s="73">
        <f t="shared" si="56"/>
        <v>49700</v>
      </c>
      <c r="T129" s="73">
        <f t="shared" si="57"/>
        <v>49700</v>
      </c>
    </row>
    <row r="130" spans="1:20" s="44" customFormat="1" ht="30" x14ac:dyDescent="0.25">
      <c r="A130" s="187" t="str">
        <f>'TARIFA SIN IVA MODIFICABLE '!A132</f>
        <v>ELEMENTOS Y SUMINISTROS VIVERO COMBOS</v>
      </c>
      <c r="B130" s="79" t="str">
        <f>IFERROR(CONCATENATE('TARIFA SIN IVA MODIFICABLE '!B132," ",'TARIFA SIN IVA MODIFICABLE '!C132),"")</f>
        <v>3071376 Planta + matera (Mediana)</v>
      </c>
      <c r="C130" s="73">
        <f>'TARIFA SIN IVA MODIFICABLE '!D132</f>
        <v>52100</v>
      </c>
      <c r="D130" s="73">
        <f t="shared" ref="D130:D138" si="58">C130</f>
        <v>52100</v>
      </c>
      <c r="E130" s="73">
        <f t="shared" ref="E130:E138" si="59">D130</f>
        <v>52100</v>
      </c>
      <c r="F130" s="73">
        <f t="shared" ref="F130:F138" si="60">E130</f>
        <v>52100</v>
      </c>
      <c r="G130" s="73">
        <f t="shared" ref="G130:G138" si="61">F130</f>
        <v>52100</v>
      </c>
      <c r="H130" s="73">
        <f t="shared" ref="H130:H138" si="62">G130</f>
        <v>52100</v>
      </c>
      <c r="I130" s="73">
        <f t="shared" ref="I130:I138" si="63">H130</f>
        <v>52100</v>
      </c>
      <c r="J130" s="73">
        <f t="shared" ref="J130:J138" si="64">I130</f>
        <v>52100</v>
      </c>
      <c r="K130" s="73">
        <f t="shared" ref="K130:K138" si="65">J130</f>
        <v>52100</v>
      </c>
      <c r="L130" s="73">
        <f t="shared" ref="L130:L138" si="66">K130</f>
        <v>52100</v>
      </c>
      <c r="M130" s="73">
        <f t="shared" ref="M130:M138" si="67">L130</f>
        <v>52100</v>
      </c>
      <c r="N130" s="73">
        <f t="shared" ref="N130:N138" si="68">M130</f>
        <v>52100</v>
      </c>
      <c r="O130" s="73">
        <f t="shared" ref="O130:O138" si="69">N130</f>
        <v>52100</v>
      </c>
      <c r="P130" s="73">
        <f t="shared" ref="P130:P138" si="70">O130</f>
        <v>52100</v>
      </c>
      <c r="Q130" s="73">
        <f t="shared" ref="Q130:Q138" si="71">P130</f>
        <v>52100</v>
      </c>
      <c r="R130" s="73">
        <f t="shared" ref="R130:R138" si="72">Q130</f>
        <v>52100</v>
      </c>
      <c r="S130" s="73">
        <f t="shared" ref="S130:S138" si="73">R130</f>
        <v>52100</v>
      </c>
      <c r="T130" s="73">
        <f t="shared" ref="T130:T138" si="74">S130</f>
        <v>52100</v>
      </c>
    </row>
    <row r="131" spans="1:20" s="44" customFormat="1" ht="30" x14ac:dyDescent="0.25">
      <c r="A131" s="187" t="str">
        <f>'TARIFA SIN IVA MODIFICABLE '!A133</f>
        <v>ELEMENTOS Y SUMINISTROS VIVERO COMBOS</v>
      </c>
      <c r="B131" s="79" t="str">
        <f>IFERROR(CONCATENATE('TARIFA SIN IVA MODIFICABLE '!B133," ",'TARIFA SIN IVA MODIFICABLE '!C133),"")</f>
        <v>3071377 Planta + matera (Grande)</v>
      </c>
      <c r="C131" s="73">
        <f>'TARIFA SIN IVA MODIFICABLE '!D133</f>
        <v>70400</v>
      </c>
      <c r="D131" s="73">
        <f t="shared" si="58"/>
        <v>70400</v>
      </c>
      <c r="E131" s="73">
        <f t="shared" si="59"/>
        <v>70400</v>
      </c>
      <c r="F131" s="73">
        <f t="shared" si="60"/>
        <v>70400</v>
      </c>
      <c r="G131" s="73">
        <f t="shared" si="61"/>
        <v>70400</v>
      </c>
      <c r="H131" s="73">
        <f t="shared" si="62"/>
        <v>70400</v>
      </c>
      <c r="I131" s="73">
        <f t="shared" si="63"/>
        <v>70400</v>
      </c>
      <c r="J131" s="73">
        <f t="shared" si="64"/>
        <v>70400</v>
      </c>
      <c r="K131" s="73">
        <f t="shared" si="65"/>
        <v>70400</v>
      </c>
      <c r="L131" s="73">
        <f t="shared" si="66"/>
        <v>70400</v>
      </c>
      <c r="M131" s="73">
        <f t="shared" si="67"/>
        <v>70400</v>
      </c>
      <c r="N131" s="73">
        <f t="shared" si="68"/>
        <v>70400</v>
      </c>
      <c r="O131" s="73">
        <f t="shared" si="69"/>
        <v>70400</v>
      </c>
      <c r="P131" s="73">
        <f t="shared" si="70"/>
        <v>70400</v>
      </c>
      <c r="Q131" s="73">
        <f t="shared" si="71"/>
        <v>70400</v>
      </c>
      <c r="R131" s="73">
        <f t="shared" si="72"/>
        <v>70400</v>
      </c>
      <c r="S131" s="73">
        <f t="shared" si="73"/>
        <v>70400</v>
      </c>
      <c r="T131" s="73">
        <f t="shared" si="74"/>
        <v>70400</v>
      </c>
    </row>
    <row r="132" spans="1:20" s="44" customFormat="1" ht="30" x14ac:dyDescent="0.25">
      <c r="A132" s="187" t="str">
        <f>'TARIFA SIN IVA MODIFICABLE '!A134</f>
        <v>ELEMENTOS Y SUMINISTROS VIVERO COMBOS</v>
      </c>
      <c r="B132" s="79" t="str">
        <f>IFERROR(CONCATENATE('TARIFA SIN IVA MODIFICABLE '!B134," ",'TARIFA SIN IVA MODIFICABLE '!C134),"")</f>
        <v>3071378 Jardinera o caja en madera + 3 plantas medianas</v>
      </c>
      <c r="C132" s="73">
        <f>'TARIFA SIN IVA MODIFICABLE '!D134</f>
        <v>70500</v>
      </c>
      <c r="D132" s="73">
        <f t="shared" si="58"/>
        <v>70500</v>
      </c>
      <c r="E132" s="73">
        <f t="shared" si="59"/>
        <v>70500</v>
      </c>
      <c r="F132" s="73">
        <f t="shared" si="60"/>
        <v>70500</v>
      </c>
      <c r="G132" s="73">
        <f t="shared" si="61"/>
        <v>70500</v>
      </c>
      <c r="H132" s="73">
        <f t="shared" si="62"/>
        <v>70500</v>
      </c>
      <c r="I132" s="73">
        <f t="shared" si="63"/>
        <v>70500</v>
      </c>
      <c r="J132" s="73">
        <f t="shared" si="64"/>
        <v>70500</v>
      </c>
      <c r="K132" s="73">
        <f t="shared" si="65"/>
        <v>70500</v>
      </c>
      <c r="L132" s="73">
        <f t="shared" si="66"/>
        <v>70500</v>
      </c>
      <c r="M132" s="73">
        <f t="shared" si="67"/>
        <v>70500</v>
      </c>
      <c r="N132" s="73">
        <f t="shared" si="68"/>
        <v>70500</v>
      </c>
      <c r="O132" s="73">
        <f t="shared" si="69"/>
        <v>70500</v>
      </c>
      <c r="P132" s="73">
        <f t="shared" si="70"/>
        <v>70500</v>
      </c>
      <c r="Q132" s="73">
        <f t="shared" si="71"/>
        <v>70500</v>
      </c>
      <c r="R132" s="73">
        <f t="shared" si="72"/>
        <v>70500</v>
      </c>
      <c r="S132" s="73">
        <f t="shared" si="73"/>
        <v>70500</v>
      </c>
      <c r="T132" s="73">
        <f t="shared" si="74"/>
        <v>70500</v>
      </c>
    </row>
    <row r="133" spans="1:20" s="44" customFormat="1" ht="30" x14ac:dyDescent="0.25">
      <c r="A133" s="187" t="str">
        <f>'TARIFA SIN IVA MODIFICABLE '!A135</f>
        <v>ELEMENTOS Y SUMINISTROS VIVERO PLANTAS</v>
      </c>
      <c r="B133" s="79" t="str">
        <f>IFERROR(CONCATENATE('TARIFA SIN IVA MODIFICABLE '!B135," ",'TARIFA SIN IVA MODIFICABLE '!C135),"")</f>
        <v xml:space="preserve">3071317 Planta pequeña: Cintas, Lirio de paramo, Amarantos </v>
      </c>
      <c r="C133" s="73">
        <f>'TARIFA SIN IVA MODIFICABLE '!D135</f>
        <v>10800</v>
      </c>
      <c r="D133" s="73">
        <f t="shared" si="58"/>
        <v>10800</v>
      </c>
      <c r="E133" s="73">
        <f t="shared" si="59"/>
        <v>10800</v>
      </c>
      <c r="F133" s="73">
        <f t="shared" si="60"/>
        <v>10800</v>
      </c>
      <c r="G133" s="73">
        <f t="shared" si="61"/>
        <v>10800</v>
      </c>
      <c r="H133" s="73">
        <f t="shared" si="62"/>
        <v>10800</v>
      </c>
      <c r="I133" s="73">
        <f t="shared" si="63"/>
        <v>10800</v>
      </c>
      <c r="J133" s="73">
        <f t="shared" si="64"/>
        <v>10800</v>
      </c>
      <c r="K133" s="73">
        <f t="shared" si="65"/>
        <v>10800</v>
      </c>
      <c r="L133" s="73">
        <f t="shared" si="66"/>
        <v>10800</v>
      </c>
      <c r="M133" s="73">
        <f t="shared" si="67"/>
        <v>10800</v>
      </c>
      <c r="N133" s="73">
        <f t="shared" si="68"/>
        <v>10800</v>
      </c>
      <c r="O133" s="73">
        <f t="shared" si="69"/>
        <v>10800</v>
      </c>
      <c r="P133" s="73">
        <f t="shared" si="70"/>
        <v>10800</v>
      </c>
      <c r="Q133" s="73">
        <f t="shared" si="71"/>
        <v>10800</v>
      </c>
      <c r="R133" s="73">
        <f t="shared" si="72"/>
        <v>10800</v>
      </c>
      <c r="S133" s="73">
        <f t="shared" si="73"/>
        <v>10800</v>
      </c>
      <c r="T133" s="73">
        <f t="shared" si="74"/>
        <v>10800</v>
      </c>
    </row>
    <row r="134" spans="1:20" s="44" customFormat="1" ht="30" x14ac:dyDescent="0.25">
      <c r="A134" s="187" t="str">
        <f>'TARIFA SIN IVA MODIFICABLE '!A136</f>
        <v>ELEMENTOS Y SUMINISTROS VIVERO PLANTAS</v>
      </c>
      <c r="B134" s="79" t="str">
        <f>IFERROR(CONCATENATE('TARIFA SIN IVA MODIFICABLE '!B136," ",'TARIFA SIN IVA MODIFICABLE '!C136),"")</f>
        <v xml:space="preserve">3071301 Planta mediana: Anturio, Jade </v>
      </c>
      <c r="C134" s="73">
        <f>'TARIFA SIN IVA MODIFICABLE '!D136</f>
        <v>16200</v>
      </c>
      <c r="D134" s="73">
        <f t="shared" si="58"/>
        <v>16200</v>
      </c>
      <c r="E134" s="73">
        <f t="shared" si="59"/>
        <v>16200</v>
      </c>
      <c r="F134" s="73">
        <f t="shared" si="60"/>
        <v>16200</v>
      </c>
      <c r="G134" s="73">
        <f t="shared" si="61"/>
        <v>16200</v>
      </c>
      <c r="H134" s="73">
        <f t="shared" si="62"/>
        <v>16200</v>
      </c>
      <c r="I134" s="73">
        <f t="shared" si="63"/>
        <v>16200</v>
      </c>
      <c r="J134" s="73">
        <f t="shared" si="64"/>
        <v>16200</v>
      </c>
      <c r="K134" s="73">
        <f t="shared" si="65"/>
        <v>16200</v>
      </c>
      <c r="L134" s="73">
        <f t="shared" si="66"/>
        <v>16200</v>
      </c>
      <c r="M134" s="73">
        <f t="shared" si="67"/>
        <v>16200</v>
      </c>
      <c r="N134" s="73">
        <f t="shared" si="68"/>
        <v>16200</v>
      </c>
      <c r="O134" s="73">
        <f t="shared" si="69"/>
        <v>16200</v>
      </c>
      <c r="P134" s="73">
        <f t="shared" si="70"/>
        <v>16200</v>
      </c>
      <c r="Q134" s="73">
        <f t="shared" si="71"/>
        <v>16200</v>
      </c>
      <c r="R134" s="73">
        <f t="shared" si="72"/>
        <v>16200</v>
      </c>
      <c r="S134" s="73">
        <f t="shared" si="73"/>
        <v>16200</v>
      </c>
      <c r="T134" s="73">
        <f t="shared" si="74"/>
        <v>16200</v>
      </c>
    </row>
    <row r="135" spans="1:20" s="44" customFormat="1" ht="30" x14ac:dyDescent="0.25">
      <c r="A135" s="187" t="str">
        <f>'TARIFA SIN IVA MODIFICABLE '!A137</f>
        <v>ELEMENTOS Y SUMINISTROS VIVERO PLANTAS</v>
      </c>
      <c r="B135" s="79" t="str">
        <f>IFERROR(CONCATENATE('TARIFA SIN IVA MODIFICABLE '!B137," ",'TARIFA SIN IVA MODIFICABLE '!C137),"")</f>
        <v>3071314 Planta grande: Cheflera, Palma areca, Filoendro</v>
      </c>
      <c r="C135" s="73">
        <f>'TARIFA SIN IVA MODIFICABLE '!D137</f>
        <v>21600</v>
      </c>
      <c r="D135" s="73">
        <f t="shared" si="58"/>
        <v>21600</v>
      </c>
      <c r="E135" s="73">
        <f t="shared" si="59"/>
        <v>21600</v>
      </c>
      <c r="F135" s="73">
        <f t="shared" si="60"/>
        <v>21600</v>
      </c>
      <c r="G135" s="73">
        <f t="shared" si="61"/>
        <v>21600</v>
      </c>
      <c r="H135" s="73">
        <f t="shared" si="62"/>
        <v>21600</v>
      </c>
      <c r="I135" s="73">
        <f t="shared" si="63"/>
        <v>21600</v>
      </c>
      <c r="J135" s="73">
        <f t="shared" si="64"/>
        <v>21600</v>
      </c>
      <c r="K135" s="73">
        <f t="shared" si="65"/>
        <v>21600</v>
      </c>
      <c r="L135" s="73">
        <f t="shared" si="66"/>
        <v>21600</v>
      </c>
      <c r="M135" s="73">
        <f t="shared" si="67"/>
        <v>21600</v>
      </c>
      <c r="N135" s="73">
        <f t="shared" si="68"/>
        <v>21600</v>
      </c>
      <c r="O135" s="73">
        <f t="shared" si="69"/>
        <v>21600</v>
      </c>
      <c r="P135" s="73">
        <f t="shared" si="70"/>
        <v>21600</v>
      </c>
      <c r="Q135" s="73">
        <f t="shared" si="71"/>
        <v>21600</v>
      </c>
      <c r="R135" s="73">
        <f t="shared" si="72"/>
        <v>21600</v>
      </c>
      <c r="S135" s="73">
        <f t="shared" si="73"/>
        <v>21600</v>
      </c>
      <c r="T135" s="73">
        <f t="shared" si="74"/>
        <v>21600</v>
      </c>
    </row>
    <row r="136" spans="1:20" s="44" customFormat="1" ht="30" x14ac:dyDescent="0.25">
      <c r="A136" s="187" t="str">
        <f>'TARIFA SIN IVA MODIFICABLE '!A138</f>
        <v>ELEMENTOS Y SUMINISTROS VIVERO VARIOS</v>
      </c>
      <c r="B136" s="79" t="str">
        <f>IFERROR(CONCATENATE('TARIFA SIN IVA MODIFICABLE '!B138," ",'TARIFA SIN IVA MODIFICABLE '!C138),"")</f>
        <v>3071367 Corteza de madera pintado (Por bulto)</v>
      </c>
      <c r="C136" s="73">
        <f>'TARIFA SIN IVA MODIFICABLE '!D138</f>
        <v>55800</v>
      </c>
      <c r="D136" s="73">
        <f t="shared" si="58"/>
        <v>55800</v>
      </c>
      <c r="E136" s="73">
        <f t="shared" si="59"/>
        <v>55800</v>
      </c>
      <c r="F136" s="73">
        <f t="shared" si="60"/>
        <v>55800</v>
      </c>
      <c r="G136" s="73">
        <f t="shared" si="61"/>
        <v>55800</v>
      </c>
      <c r="H136" s="73">
        <f t="shared" si="62"/>
        <v>55800</v>
      </c>
      <c r="I136" s="73">
        <f t="shared" si="63"/>
        <v>55800</v>
      </c>
      <c r="J136" s="73">
        <f t="shared" si="64"/>
        <v>55800</v>
      </c>
      <c r="K136" s="73">
        <f t="shared" si="65"/>
        <v>55800</v>
      </c>
      <c r="L136" s="73">
        <f t="shared" si="66"/>
        <v>55800</v>
      </c>
      <c r="M136" s="73">
        <f t="shared" si="67"/>
        <v>55800</v>
      </c>
      <c r="N136" s="73">
        <f t="shared" si="68"/>
        <v>55800</v>
      </c>
      <c r="O136" s="73">
        <f t="shared" si="69"/>
        <v>55800</v>
      </c>
      <c r="P136" s="73">
        <f t="shared" si="70"/>
        <v>55800</v>
      </c>
      <c r="Q136" s="73">
        <f t="shared" si="71"/>
        <v>55800</v>
      </c>
      <c r="R136" s="73">
        <f t="shared" si="72"/>
        <v>55800</v>
      </c>
      <c r="S136" s="73">
        <f t="shared" si="73"/>
        <v>55800</v>
      </c>
      <c r="T136" s="73">
        <f t="shared" si="74"/>
        <v>55800</v>
      </c>
    </row>
    <row r="137" spans="1:20" s="44" customFormat="1" ht="30" x14ac:dyDescent="0.25">
      <c r="A137" s="187" t="str">
        <f>'TARIFA SIN IVA MODIFICABLE '!A139</f>
        <v>ELEMENTOS Y SUMINISTROS VIVERO VARIOS</v>
      </c>
      <c r="B137" s="79" t="str">
        <f>IFERROR(CONCATENATE('TARIFA SIN IVA MODIFICABLE '!B139," ",'TARIFA SIN IVA MODIFICABLE '!C139),"")</f>
        <v>3071361 Gravilla (Por bulto)</v>
      </c>
      <c r="C137" s="73">
        <f>'TARIFA SIN IVA MODIFICABLE '!D139</f>
        <v>10700</v>
      </c>
      <c r="D137" s="73">
        <f t="shared" si="58"/>
        <v>10700</v>
      </c>
      <c r="E137" s="73">
        <f t="shared" si="59"/>
        <v>10700</v>
      </c>
      <c r="F137" s="73">
        <f t="shared" si="60"/>
        <v>10700</v>
      </c>
      <c r="G137" s="73">
        <f t="shared" si="61"/>
        <v>10700</v>
      </c>
      <c r="H137" s="73">
        <f t="shared" si="62"/>
        <v>10700</v>
      </c>
      <c r="I137" s="73">
        <f t="shared" si="63"/>
        <v>10700</v>
      </c>
      <c r="J137" s="73">
        <f t="shared" si="64"/>
        <v>10700</v>
      </c>
      <c r="K137" s="73">
        <f t="shared" si="65"/>
        <v>10700</v>
      </c>
      <c r="L137" s="73">
        <f t="shared" si="66"/>
        <v>10700</v>
      </c>
      <c r="M137" s="73">
        <f t="shared" si="67"/>
        <v>10700</v>
      </c>
      <c r="N137" s="73">
        <f t="shared" si="68"/>
        <v>10700</v>
      </c>
      <c r="O137" s="73">
        <f t="shared" si="69"/>
        <v>10700</v>
      </c>
      <c r="P137" s="73">
        <f t="shared" si="70"/>
        <v>10700</v>
      </c>
      <c r="Q137" s="73">
        <f t="shared" si="71"/>
        <v>10700</v>
      </c>
      <c r="R137" s="73">
        <f t="shared" si="72"/>
        <v>10700</v>
      </c>
      <c r="S137" s="73">
        <f t="shared" si="73"/>
        <v>10700</v>
      </c>
      <c r="T137" s="73">
        <f t="shared" si="74"/>
        <v>10700</v>
      </c>
    </row>
    <row r="138" spans="1:20" s="44" customFormat="1" ht="30" x14ac:dyDescent="0.25">
      <c r="A138" s="187" t="str">
        <f>'TARIFA SIN IVA MODIFICABLE '!A140</f>
        <v>ELEMENTOS Y SUMINISTROS VIVERO VARIOS</v>
      </c>
      <c r="B138" s="79" t="str">
        <f>IFERROR(CONCATENATE('TARIFA SIN IVA MODIFICABLE '!B140," ",'TARIFA SIN IVA MODIFICABLE '!C140),"")</f>
        <v>3071366 Cascarilla bulto</v>
      </c>
      <c r="C138" s="73">
        <f>'TARIFA SIN IVA MODIFICABLE '!D140</f>
        <v>15900</v>
      </c>
      <c r="D138" s="73">
        <f t="shared" si="58"/>
        <v>15900</v>
      </c>
      <c r="E138" s="73">
        <f t="shared" si="59"/>
        <v>15900</v>
      </c>
      <c r="F138" s="73">
        <f t="shared" si="60"/>
        <v>15900</v>
      </c>
      <c r="G138" s="73">
        <f t="shared" si="61"/>
        <v>15900</v>
      </c>
      <c r="H138" s="73">
        <f t="shared" si="62"/>
        <v>15900</v>
      </c>
      <c r="I138" s="73">
        <f t="shared" si="63"/>
        <v>15900</v>
      </c>
      <c r="J138" s="73">
        <f t="shared" si="64"/>
        <v>15900</v>
      </c>
      <c r="K138" s="73">
        <f t="shared" si="65"/>
        <v>15900</v>
      </c>
      <c r="L138" s="73">
        <f t="shared" si="66"/>
        <v>15900</v>
      </c>
      <c r="M138" s="73">
        <f t="shared" si="67"/>
        <v>15900</v>
      </c>
      <c r="N138" s="73">
        <f t="shared" si="68"/>
        <v>15900</v>
      </c>
      <c r="O138" s="73">
        <f t="shared" si="69"/>
        <v>15900</v>
      </c>
      <c r="P138" s="73">
        <f t="shared" si="70"/>
        <v>15900</v>
      </c>
      <c r="Q138" s="73">
        <f t="shared" si="71"/>
        <v>15900</v>
      </c>
      <c r="R138" s="73">
        <f t="shared" si="72"/>
        <v>15900</v>
      </c>
      <c r="S138" s="73">
        <f t="shared" si="73"/>
        <v>15900</v>
      </c>
      <c r="T138" s="73">
        <f t="shared" si="74"/>
        <v>15900</v>
      </c>
    </row>
    <row r="139" spans="1:20" s="44" customFormat="1" ht="30" x14ac:dyDescent="0.25">
      <c r="A139" s="187" t="str">
        <f>'TARIFA SIN IVA MODIFICABLE '!A141</f>
        <v>EQUIPOS AUDIOVISUALES VIDEO</v>
      </c>
      <c r="B139" s="79" t="str">
        <f>IFERROR(CONCATENATE('TARIFA SIN IVA MODIFICABLE '!B141," ",'TARIFA SIN IVA MODIFICABLE '!C141),"")</f>
        <v>3071346 Base a piso para Tv (Soporta 40 a 60 pulgadas) incluye los sugetadores para el TV</v>
      </c>
      <c r="C139" s="73">
        <f>'TARIFA SIN IVA MODIFICABLE '!$D141</f>
        <v>49000</v>
      </c>
      <c r="D139" s="73">
        <f>C139*$D$1</f>
        <v>98000</v>
      </c>
      <c r="E139" s="73">
        <f>'TARIFA SIN IVA MODIFICABLE '!$E141*E$1</f>
        <v>124800</v>
      </c>
      <c r="F139" s="73">
        <f>'TARIFA SIN IVA MODIFICABLE '!$E141*F$1</f>
        <v>166400</v>
      </c>
      <c r="G139" s="73">
        <f>'TARIFA SIN IVA MODIFICABLE '!$E141*G$1</f>
        <v>208000</v>
      </c>
      <c r="H139" s="73">
        <f>'TARIFA SIN IVA MODIFICABLE '!$E141*H$1</f>
        <v>249600</v>
      </c>
      <c r="I139" s="73">
        <f>'TARIFA SIN IVA MODIFICABLE '!$F141</f>
        <v>284500</v>
      </c>
      <c r="J139" s="73">
        <f>'TARIFA SIN IVA MODIFICABLE '!$F141</f>
        <v>284500</v>
      </c>
      <c r="K139" s="73">
        <f>'TARIFA SIN IVA MODIFICABLE '!$F141</f>
        <v>284500</v>
      </c>
      <c r="L139" s="73">
        <f>'TARIFA SIN IVA MODIFICABLE '!$F141</f>
        <v>284500</v>
      </c>
      <c r="M139" s="73">
        <f>'TARIFA SIN IVA MODIFICABLE '!$F141</f>
        <v>284500</v>
      </c>
      <c r="N139" s="73">
        <f>'TARIFA SIN IVA MODIFICABLE '!$F141</f>
        <v>284500</v>
      </c>
      <c r="O139" s="73">
        <f>'TARIFA SIN IVA MODIFICABLE '!$F141</f>
        <v>284500</v>
      </c>
      <c r="P139" s="73">
        <f>'TARIFA SIN IVA MODIFICABLE '!$F141</f>
        <v>284500</v>
      </c>
      <c r="Q139" s="73">
        <f>'TARIFA SIN IVA MODIFICABLE '!$F141</f>
        <v>284500</v>
      </c>
      <c r="R139" s="73">
        <f>'TARIFA SIN IVA MODIFICABLE '!$F141</f>
        <v>284500</v>
      </c>
      <c r="S139" s="73">
        <f>'TARIFA SIN IVA MODIFICABLE '!$F141</f>
        <v>284500</v>
      </c>
      <c r="T139" s="73">
        <f>'TARIFA SIN IVA MODIFICABLE '!$F141</f>
        <v>284500</v>
      </c>
    </row>
    <row r="140" spans="1:20" s="44" customFormat="1" ht="30" x14ac:dyDescent="0.25">
      <c r="A140" s="187" t="str">
        <f>'TARIFA SIN IVA MODIFICABLE '!A142</f>
        <v>EQUIPOS AUDIOVISUALES VIDEO</v>
      </c>
      <c r="B140" s="79" t="str">
        <f>IFERROR(CONCATENATE('TARIFA SIN IVA MODIFICABLE '!B142," ",'TARIFA SIN IVA MODIFICABLE '!C142),"")</f>
        <v>3071346 Base a piso para Tv (Soporta de 60 a 92 pulgadas) incluye los sugetadores para el TV</v>
      </c>
      <c r="C140" s="73">
        <f>'TARIFA SIN IVA MODIFICABLE '!$D142</f>
        <v>49000</v>
      </c>
      <c r="D140" s="73">
        <f t="shared" ref="D140:D173" si="75">C140*$D$1</f>
        <v>98000</v>
      </c>
      <c r="E140" s="73">
        <f>'TARIFA SIN IVA MODIFICABLE '!$E142*E$1</f>
        <v>124800</v>
      </c>
      <c r="F140" s="73">
        <f>'TARIFA SIN IVA MODIFICABLE '!$E142*F$1</f>
        <v>166400</v>
      </c>
      <c r="G140" s="73">
        <f>'TARIFA SIN IVA MODIFICABLE '!$E142*G$1</f>
        <v>208000</v>
      </c>
      <c r="H140" s="73">
        <f>'TARIFA SIN IVA MODIFICABLE '!$E142*H$1</f>
        <v>249600</v>
      </c>
      <c r="I140" s="73">
        <f>'TARIFA SIN IVA MODIFICABLE '!$F142</f>
        <v>284500</v>
      </c>
      <c r="J140" s="73">
        <f>'TARIFA SIN IVA MODIFICABLE '!$F142</f>
        <v>284500</v>
      </c>
      <c r="K140" s="73">
        <f>'TARIFA SIN IVA MODIFICABLE '!$F142</f>
        <v>284500</v>
      </c>
      <c r="L140" s="73">
        <f>'TARIFA SIN IVA MODIFICABLE '!$F142</f>
        <v>284500</v>
      </c>
      <c r="M140" s="73">
        <f>'TARIFA SIN IVA MODIFICABLE '!$F142</f>
        <v>284500</v>
      </c>
      <c r="N140" s="73">
        <f>'TARIFA SIN IVA MODIFICABLE '!$F142</f>
        <v>284500</v>
      </c>
      <c r="O140" s="73">
        <f>'TARIFA SIN IVA MODIFICABLE '!$F142</f>
        <v>284500</v>
      </c>
      <c r="P140" s="73">
        <f>'TARIFA SIN IVA MODIFICABLE '!$F142</f>
        <v>284500</v>
      </c>
      <c r="Q140" s="73">
        <f>'TARIFA SIN IVA MODIFICABLE '!$F142</f>
        <v>284500</v>
      </c>
      <c r="R140" s="73">
        <f>'TARIFA SIN IVA MODIFICABLE '!$F142</f>
        <v>284500</v>
      </c>
      <c r="S140" s="73">
        <f>'TARIFA SIN IVA MODIFICABLE '!$F142</f>
        <v>284500</v>
      </c>
      <c r="T140" s="73">
        <f>'TARIFA SIN IVA MODIFICABLE '!$F142</f>
        <v>284500</v>
      </c>
    </row>
    <row r="141" spans="1:20" s="44" customFormat="1" ht="30" x14ac:dyDescent="0.25">
      <c r="A141" s="187" t="str">
        <f>'TARIFA SIN IVA MODIFICABLE '!A143</f>
        <v>EQUIPOS AUDIOVISUALES VIDEO</v>
      </c>
      <c r="B141" s="79" t="str">
        <f>IFERROR(CONCATENATE('TARIFA SIN IVA MODIFICABLE '!B143," ",'TARIFA SIN IVA MODIFICABLE '!C143),"")</f>
        <v>3071204 Tv Smart  45" Incluye: Base a piso,cable HDMI y conexión USB</v>
      </c>
      <c r="C141" s="73">
        <f>'TARIFA SIN IVA MODIFICABLE '!$D143</f>
        <v>158900</v>
      </c>
      <c r="D141" s="73">
        <f t="shared" si="75"/>
        <v>317800</v>
      </c>
      <c r="E141" s="73">
        <f>'TARIFA SIN IVA MODIFICABLE '!$E143*E$1</f>
        <v>405300</v>
      </c>
      <c r="F141" s="73">
        <f>'TARIFA SIN IVA MODIFICABLE '!$E143*F$1</f>
        <v>540400</v>
      </c>
      <c r="G141" s="73">
        <f>'TARIFA SIN IVA MODIFICABLE '!$E143*G$1</f>
        <v>675500</v>
      </c>
      <c r="H141" s="73">
        <f>'TARIFA SIN IVA MODIFICABLE '!$E143*H$1</f>
        <v>810600</v>
      </c>
      <c r="I141" s="73">
        <f>'TARIFA SIN IVA MODIFICABLE '!$F143</f>
        <v>923300</v>
      </c>
      <c r="J141" s="73">
        <f>'TARIFA SIN IVA MODIFICABLE '!$F143</f>
        <v>923300</v>
      </c>
      <c r="K141" s="73">
        <f>'TARIFA SIN IVA MODIFICABLE '!$F143</f>
        <v>923300</v>
      </c>
      <c r="L141" s="73">
        <f>'TARIFA SIN IVA MODIFICABLE '!$F143</f>
        <v>923300</v>
      </c>
      <c r="M141" s="73">
        <f>'TARIFA SIN IVA MODIFICABLE '!$F143</f>
        <v>923300</v>
      </c>
      <c r="N141" s="73">
        <f>'TARIFA SIN IVA MODIFICABLE '!$F143</f>
        <v>923300</v>
      </c>
      <c r="O141" s="73">
        <f>'TARIFA SIN IVA MODIFICABLE '!$F143</f>
        <v>923300</v>
      </c>
      <c r="P141" s="73">
        <f>'TARIFA SIN IVA MODIFICABLE '!$F143</f>
        <v>923300</v>
      </c>
      <c r="Q141" s="73">
        <f>'TARIFA SIN IVA MODIFICABLE '!$F143</f>
        <v>923300</v>
      </c>
      <c r="R141" s="73">
        <f>'TARIFA SIN IVA MODIFICABLE '!$F143</f>
        <v>923300</v>
      </c>
      <c r="S141" s="73">
        <f>'TARIFA SIN IVA MODIFICABLE '!$F143</f>
        <v>923300</v>
      </c>
      <c r="T141" s="73">
        <f>'TARIFA SIN IVA MODIFICABLE '!$F143</f>
        <v>923300</v>
      </c>
    </row>
    <row r="142" spans="1:20" s="44" customFormat="1" ht="30" x14ac:dyDescent="0.25">
      <c r="A142" s="187" t="str">
        <f>'TARIFA SIN IVA MODIFICABLE '!A144</f>
        <v>EQUIPOS AUDIOVISUALES VIDEO</v>
      </c>
      <c r="B142" s="79" t="str">
        <f>IFERROR(CONCATENATE('TARIFA SIN IVA MODIFICABLE '!B144," ",'TARIFA SIN IVA MODIFICABLE '!C144),"")</f>
        <v>3071204 Tv Smart  55" Incluye: Base a piso,cable HDMI y conexión USB</v>
      </c>
      <c r="C142" s="73">
        <f>'TARIFA SIN IVA MODIFICABLE '!$D144</f>
        <v>216800</v>
      </c>
      <c r="D142" s="73">
        <f t="shared" si="75"/>
        <v>433600</v>
      </c>
      <c r="E142" s="73">
        <f>'TARIFA SIN IVA MODIFICABLE '!$E144*E$1</f>
        <v>552600</v>
      </c>
      <c r="F142" s="73">
        <f>'TARIFA SIN IVA MODIFICABLE '!$E144*F$1</f>
        <v>736800</v>
      </c>
      <c r="G142" s="73">
        <f>'TARIFA SIN IVA MODIFICABLE '!$E144*G$1</f>
        <v>921000</v>
      </c>
      <c r="H142" s="73">
        <f>'TARIFA SIN IVA MODIFICABLE '!$E144*H$1</f>
        <v>1105200</v>
      </c>
      <c r="I142" s="73">
        <f>'TARIFA SIN IVA MODIFICABLE '!$F144</f>
        <v>1259300</v>
      </c>
      <c r="J142" s="73">
        <f>'TARIFA SIN IVA MODIFICABLE '!$F144</f>
        <v>1259300</v>
      </c>
      <c r="K142" s="73">
        <f>'TARIFA SIN IVA MODIFICABLE '!$F144</f>
        <v>1259300</v>
      </c>
      <c r="L142" s="73">
        <f>'TARIFA SIN IVA MODIFICABLE '!$F144</f>
        <v>1259300</v>
      </c>
      <c r="M142" s="73">
        <f>'TARIFA SIN IVA MODIFICABLE '!$F144</f>
        <v>1259300</v>
      </c>
      <c r="N142" s="73">
        <f>'TARIFA SIN IVA MODIFICABLE '!$F144</f>
        <v>1259300</v>
      </c>
      <c r="O142" s="73">
        <f>'TARIFA SIN IVA MODIFICABLE '!$F144</f>
        <v>1259300</v>
      </c>
      <c r="P142" s="73">
        <f>'TARIFA SIN IVA MODIFICABLE '!$F144</f>
        <v>1259300</v>
      </c>
      <c r="Q142" s="73">
        <f>'TARIFA SIN IVA MODIFICABLE '!$F144</f>
        <v>1259300</v>
      </c>
      <c r="R142" s="73">
        <f>'TARIFA SIN IVA MODIFICABLE '!$F144</f>
        <v>1259300</v>
      </c>
      <c r="S142" s="73">
        <f>'TARIFA SIN IVA MODIFICABLE '!$F144</f>
        <v>1259300</v>
      </c>
      <c r="T142" s="73">
        <f>'TARIFA SIN IVA MODIFICABLE '!$F144</f>
        <v>1259300</v>
      </c>
    </row>
    <row r="143" spans="1:20" s="44" customFormat="1" ht="30" x14ac:dyDescent="0.25">
      <c r="A143" s="187" t="str">
        <f>'TARIFA SIN IVA MODIFICABLE '!A145</f>
        <v>EQUIPOS AUDIOVISUALES VIDEO</v>
      </c>
      <c r="B143" s="79" t="str">
        <f>IFERROR(CONCATENATE('TARIFA SIN IVA MODIFICABLE '!B145," ",'TARIFA SIN IVA MODIFICABLE '!C145),"")</f>
        <v>3071204 Tv Smart  65" Incluye: Base a piso,cable HDMI y conexión USB</v>
      </c>
      <c r="C143" s="73">
        <f>'TARIFA SIN IVA MODIFICABLE '!$D145</f>
        <v>381000</v>
      </c>
      <c r="D143" s="73">
        <f t="shared" si="75"/>
        <v>762000</v>
      </c>
      <c r="E143" s="73">
        <f>'TARIFA SIN IVA MODIFICABLE '!$E145*E$1</f>
        <v>971400</v>
      </c>
      <c r="F143" s="73">
        <f>'TARIFA SIN IVA MODIFICABLE '!$E145*F$1</f>
        <v>1295200</v>
      </c>
      <c r="G143" s="73">
        <f>'TARIFA SIN IVA MODIFICABLE '!$E145*G$1</f>
        <v>1619000</v>
      </c>
      <c r="H143" s="73">
        <f>'TARIFA SIN IVA MODIFICABLE '!$E145*H$1</f>
        <v>1942800</v>
      </c>
      <c r="I143" s="73">
        <f>'TARIFA SIN IVA MODIFICABLE '!$F145</f>
        <v>2213500</v>
      </c>
      <c r="J143" s="73">
        <f>'TARIFA SIN IVA MODIFICABLE '!$F145</f>
        <v>2213500</v>
      </c>
      <c r="K143" s="73">
        <f>'TARIFA SIN IVA MODIFICABLE '!$F145</f>
        <v>2213500</v>
      </c>
      <c r="L143" s="73">
        <f>'TARIFA SIN IVA MODIFICABLE '!$F145</f>
        <v>2213500</v>
      </c>
      <c r="M143" s="73">
        <f>'TARIFA SIN IVA MODIFICABLE '!$F145</f>
        <v>2213500</v>
      </c>
      <c r="N143" s="73">
        <f>'TARIFA SIN IVA MODIFICABLE '!$F145</f>
        <v>2213500</v>
      </c>
      <c r="O143" s="73">
        <f>'TARIFA SIN IVA MODIFICABLE '!$F145</f>
        <v>2213500</v>
      </c>
      <c r="P143" s="73">
        <f>'TARIFA SIN IVA MODIFICABLE '!$F145</f>
        <v>2213500</v>
      </c>
      <c r="Q143" s="73">
        <f>'TARIFA SIN IVA MODIFICABLE '!$F145</f>
        <v>2213500</v>
      </c>
      <c r="R143" s="73">
        <f>'TARIFA SIN IVA MODIFICABLE '!$F145</f>
        <v>2213500</v>
      </c>
      <c r="S143" s="73">
        <f>'TARIFA SIN IVA MODIFICABLE '!$F145</f>
        <v>2213500</v>
      </c>
      <c r="T143" s="73">
        <f>'TARIFA SIN IVA MODIFICABLE '!$F145</f>
        <v>2213500</v>
      </c>
    </row>
    <row r="144" spans="1:20" s="44" customFormat="1" ht="30" x14ac:dyDescent="0.25">
      <c r="A144" s="187" t="str">
        <f>'TARIFA SIN IVA MODIFICABLE '!A146</f>
        <v>EQUIPOS AUDIOVISUALES VIDEO</v>
      </c>
      <c r="B144" s="79" t="str">
        <f>IFERROR(CONCATENATE('TARIFA SIN IVA MODIFICABLE '!B146," ",'TARIFA SIN IVA MODIFICABLE '!C146),"")</f>
        <v>3071204 Tv Smart  70" Incluye: Base a piso,cable HDMI y conexión USB</v>
      </c>
      <c r="C144" s="73">
        <f>'TARIFA SIN IVA MODIFICABLE '!$D146</f>
        <v>612400</v>
      </c>
      <c r="D144" s="73">
        <f t="shared" si="75"/>
        <v>1224800</v>
      </c>
      <c r="E144" s="73">
        <f>'TARIFA SIN IVA MODIFICABLE '!$E146*E$1</f>
        <v>1561500</v>
      </c>
      <c r="F144" s="73">
        <f>'TARIFA SIN IVA MODIFICABLE '!$E146*F$1</f>
        <v>2082000</v>
      </c>
      <c r="G144" s="73">
        <f>'TARIFA SIN IVA MODIFICABLE '!$E146*G$1</f>
        <v>2602500</v>
      </c>
      <c r="H144" s="73">
        <f>'TARIFA SIN IVA MODIFICABLE '!$E146*H$1</f>
        <v>3123000</v>
      </c>
      <c r="I144" s="73">
        <f>'TARIFA SIN IVA MODIFICABLE '!$F146</f>
        <v>3557900</v>
      </c>
      <c r="J144" s="73">
        <f>'TARIFA SIN IVA MODIFICABLE '!$F146</f>
        <v>3557900</v>
      </c>
      <c r="K144" s="73">
        <f>'TARIFA SIN IVA MODIFICABLE '!$F146</f>
        <v>3557900</v>
      </c>
      <c r="L144" s="73">
        <f>'TARIFA SIN IVA MODIFICABLE '!$F146</f>
        <v>3557900</v>
      </c>
      <c r="M144" s="73">
        <f>'TARIFA SIN IVA MODIFICABLE '!$F146</f>
        <v>3557900</v>
      </c>
      <c r="N144" s="73">
        <f>'TARIFA SIN IVA MODIFICABLE '!$F146</f>
        <v>3557900</v>
      </c>
      <c r="O144" s="73">
        <f>'TARIFA SIN IVA MODIFICABLE '!$F146</f>
        <v>3557900</v>
      </c>
      <c r="P144" s="73">
        <f>'TARIFA SIN IVA MODIFICABLE '!$F146</f>
        <v>3557900</v>
      </c>
      <c r="Q144" s="73">
        <f>'TARIFA SIN IVA MODIFICABLE '!$F146</f>
        <v>3557900</v>
      </c>
      <c r="R144" s="73">
        <f>'TARIFA SIN IVA MODIFICABLE '!$F146</f>
        <v>3557900</v>
      </c>
      <c r="S144" s="73">
        <f>'TARIFA SIN IVA MODIFICABLE '!$F146</f>
        <v>3557900</v>
      </c>
      <c r="T144" s="73">
        <f>'TARIFA SIN IVA MODIFICABLE '!$F146</f>
        <v>3557900</v>
      </c>
    </row>
    <row r="145" spans="1:20" s="44" customFormat="1" ht="30" x14ac:dyDescent="0.25">
      <c r="A145" s="187" t="str">
        <f>'TARIFA SIN IVA MODIFICABLE '!A147</f>
        <v>EQUIPOS AUDIOVISUALES VIDEO</v>
      </c>
      <c r="B145" s="79" t="str">
        <f>IFERROR(CONCATENATE('TARIFA SIN IVA MODIFICABLE '!B147," ",'TARIFA SIN IVA MODIFICABLE '!C147),"")</f>
        <v>3071204 Tv Smart  80" Incluye: Base a piso,cable HDMI y conexión USB</v>
      </c>
      <c r="C145" s="73">
        <f>'TARIFA SIN IVA MODIFICABLE '!$D147</f>
        <v>1137600</v>
      </c>
      <c r="D145" s="73">
        <f t="shared" si="75"/>
        <v>2275200</v>
      </c>
      <c r="E145" s="73">
        <f>'TARIFA SIN IVA MODIFICABLE '!$E147*E$1</f>
        <v>2901000</v>
      </c>
      <c r="F145" s="73">
        <f>'TARIFA SIN IVA MODIFICABLE '!$E147*F$1</f>
        <v>3868000</v>
      </c>
      <c r="G145" s="73">
        <f>'TARIFA SIN IVA MODIFICABLE '!$E147*G$1</f>
        <v>4835000</v>
      </c>
      <c r="H145" s="73">
        <f>'TARIFA SIN IVA MODIFICABLE '!$E147*H$1</f>
        <v>5802000</v>
      </c>
      <c r="I145" s="73">
        <f>'TARIFA SIN IVA MODIFICABLE '!$F147</f>
        <v>6609600</v>
      </c>
      <c r="J145" s="73">
        <f>'TARIFA SIN IVA MODIFICABLE '!$F147</f>
        <v>6609600</v>
      </c>
      <c r="K145" s="73">
        <f>'TARIFA SIN IVA MODIFICABLE '!$F147</f>
        <v>6609600</v>
      </c>
      <c r="L145" s="73">
        <f>'TARIFA SIN IVA MODIFICABLE '!$F147</f>
        <v>6609600</v>
      </c>
      <c r="M145" s="73">
        <f>'TARIFA SIN IVA MODIFICABLE '!$F147</f>
        <v>6609600</v>
      </c>
      <c r="N145" s="73">
        <f>'TARIFA SIN IVA MODIFICABLE '!$F147</f>
        <v>6609600</v>
      </c>
      <c r="O145" s="73">
        <f>'TARIFA SIN IVA MODIFICABLE '!$F147</f>
        <v>6609600</v>
      </c>
      <c r="P145" s="73">
        <f>'TARIFA SIN IVA MODIFICABLE '!$F147</f>
        <v>6609600</v>
      </c>
      <c r="Q145" s="73">
        <f>'TARIFA SIN IVA MODIFICABLE '!$F147</f>
        <v>6609600</v>
      </c>
      <c r="R145" s="73">
        <f>'TARIFA SIN IVA MODIFICABLE '!$F147</f>
        <v>6609600</v>
      </c>
      <c r="S145" s="73">
        <f>'TARIFA SIN IVA MODIFICABLE '!$F147</f>
        <v>6609600</v>
      </c>
      <c r="T145" s="73">
        <f>'TARIFA SIN IVA MODIFICABLE '!$F147</f>
        <v>6609600</v>
      </c>
    </row>
    <row r="146" spans="1:20" s="44" customFormat="1" ht="30" x14ac:dyDescent="0.25">
      <c r="A146" s="187" t="str">
        <f>'TARIFA SIN IVA MODIFICABLE '!A148</f>
        <v>EQUIPOS AUDIOVISUALES VIDEO</v>
      </c>
      <c r="B146" s="79" t="str">
        <f>IFERROR(CONCATENATE('TARIFA SIN IVA MODIFICABLE '!B148," ",'TARIFA SIN IVA MODIFICABLE '!C148),"")</f>
        <v xml:space="preserve">3071262 Marco Touch para TV 55" </v>
      </c>
      <c r="C146" s="73">
        <f>'TARIFA SIN IVA MODIFICABLE '!$D148</f>
        <v>680000</v>
      </c>
      <c r="D146" s="73">
        <f t="shared" si="75"/>
        <v>1360000</v>
      </c>
      <c r="E146" s="73">
        <f>'TARIFA SIN IVA MODIFICABLE '!$E148*E$1</f>
        <v>1734000</v>
      </c>
      <c r="F146" s="73">
        <f>'TARIFA SIN IVA MODIFICABLE '!$E148*F$1</f>
        <v>2312000</v>
      </c>
      <c r="G146" s="73">
        <f>'TARIFA SIN IVA MODIFICABLE '!$E148*G$1</f>
        <v>2890000</v>
      </c>
      <c r="H146" s="73">
        <f>'TARIFA SIN IVA MODIFICABLE '!$E148*H$1</f>
        <v>3468000</v>
      </c>
      <c r="I146" s="73">
        <f>'TARIFA SIN IVA MODIFICABLE '!$F148</f>
        <v>3950600</v>
      </c>
      <c r="J146" s="73">
        <f>'TARIFA SIN IVA MODIFICABLE '!$F148</f>
        <v>3950600</v>
      </c>
      <c r="K146" s="73">
        <f>'TARIFA SIN IVA MODIFICABLE '!$F148</f>
        <v>3950600</v>
      </c>
      <c r="L146" s="73">
        <f>'TARIFA SIN IVA MODIFICABLE '!$F148</f>
        <v>3950600</v>
      </c>
      <c r="M146" s="73">
        <f>'TARIFA SIN IVA MODIFICABLE '!$F148</f>
        <v>3950600</v>
      </c>
      <c r="N146" s="73">
        <f>'TARIFA SIN IVA MODIFICABLE '!$F148</f>
        <v>3950600</v>
      </c>
      <c r="O146" s="73">
        <f>'TARIFA SIN IVA MODIFICABLE '!$F148</f>
        <v>3950600</v>
      </c>
      <c r="P146" s="73">
        <f>'TARIFA SIN IVA MODIFICABLE '!$F148</f>
        <v>3950600</v>
      </c>
      <c r="Q146" s="73">
        <f>'TARIFA SIN IVA MODIFICABLE '!$F148</f>
        <v>3950600</v>
      </c>
      <c r="R146" s="73">
        <f>'TARIFA SIN IVA MODIFICABLE '!$F148</f>
        <v>3950600</v>
      </c>
      <c r="S146" s="73">
        <f>'TARIFA SIN IVA MODIFICABLE '!$F148</f>
        <v>3950600</v>
      </c>
      <c r="T146" s="73">
        <f>'TARIFA SIN IVA MODIFICABLE '!$F148</f>
        <v>3950600</v>
      </c>
    </row>
    <row r="147" spans="1:20" s="44" customFormat="1" ht="30" x14ac:dyDescent="0.25">
      <c r="A147" s="187" t="str">
        <f>'TARIFA SIN IVA MODIFICABLE '!A149</f>
        <v>EQUIPOS AUDIOVISUALES VIDEO</v>
      </c>
      <c r="B147" s="79" t="str">
        <f>IFERROR(CONCATENATE('TARIFA SIN IVA MODIFICABLE '!B149," ",'TARIFA SIN IVA MODIFICABLE '!C149),"")</f>
        <v>3071262 Tótem táctil 65" 165cms ( Incluye base a piso / cableado) IN: HDMI</v>
      </c>
      <c r="C147" s="73">
        <f>'TARIFA SIN IVA MODIFICABLE '!$D149</f>
        <v>768300</v>
      </c>
      <c r="D147" s="73">
        <f t="shared" si="75"/>
        <v>1536600</v>
      </c>
      <c r="E147" s="73">
        <f>'TARIFA SIN IVA MODIFICABLE '!$E149*E$1</f>
        <v>1959000</v>
      </c>
      <c r="F147" s="73">
        <f>'TARIFA SIN IVA MODIFICABLE '!$E149*F$1</f>
        <v>2612000</v>
      </c>
      <c r="G147" s="73">
        <f>'TARIFA SIN IVA MODIFICABLE '!$E149*G$1</f>
        <v>3265000</v>
      </c>
      <c r="H147" s="73">
        <f>'TARIFA SIN IVA MODIFICABLE '!$E149*H$1</f>
        <v>3918000</v>
      </c>
      <c r="I147" s="73">
        <f>'TARIFA SIN IVA MODIFICABLE '!$F149</f>
        <v>4463700</v>
      </c>
      <c r="J147" s="73">
        <f>'TARIFA SIN IVA MODIFICABLE '!$F149</f>
        <v>4463700</v>
      </c>
      <c r="K147" s="73">
        <f>'TARIFA SIN IVA MODIFICABLE '!$F149</f>
        <v>4463700</v>
      </c>
      <c r="L147" s="73">
        <f>'TARIFA SIN IVA MODIFICABLE '!$F149</f>
        <v>4463700</v>
      </c>
      <c r="M147" s="73">
        <f>'TARIFA SIN IVA MODIFICABLE '!$F149</f>
        <v>4463700</v>
      </c>
      <c r="N147" s="73">
        <f>'TARIFA SIN IVA MODIFICABLE '!$F149</f>
        <v>4463700</v>
      </c>
      <c r="O147" s="73">
        <f>'TARIFA SIN IVA MODIFICABLE '!$F149</f>
        <v>4463700</v>
      </c>
      <c r="P147" s="73">
        <f>'TARIFA SIN IVA MODIFICABLE '!$F149</f>
        <v>4463700</v>
      </c>
      <c r="Q147" s="73">
        <f>'TARIFA SIN IVA MODIFICABLE '!$F149</f>
        <v>4463700</v>
      </c>
      <c r="R147" s="73">
        <f>'TARIFA SIN IVA MODIFICABLE '!$F149</f>
        <v>4463700</v>
      </c>
      <c r="S147" s="73">
        <f>'TARIFA SIN IVA MODIFICABLE '!$F149</f>
        <v>4463700</v>
      </c>
      <c r="T147" s="73">
        <f>'TARIFA SIN IVA MODIFICABLE '!$F149</f>
        <v>4463700</v>
      </c>
    </row>
    <row r="148" spans="1:20" s="44" customFormat="1" ht="45" x14ac:dyDescent="0.25">
      <c r="A148" s="187" t="str">
        <f>'TARIFA SIN IVA MODIFICABLE '!A150</f>
        <v>EQUIPOS AUDIOVISUALES VIDEO</v>
      </c>
      <c r="B148" s="79" t="str">
        <f>IFERROR(CONCATENATE('TARIFA SIN IVA MODIFICABLE '!B150," ",'TARIFA SIN IVA MODIFICABLE '!C150),"")</f>
        <v>3071265 Pantalla Led Full Hd Indoor /  Pitch 3,9 / Tamaño 4 x 2. Incluye montaje en stacking, procesador y computador para contenido.</v>
      </c>
      <c r="C148" s="73">
        <f>'TARIFA SIN IVA MODIFICABLE '!$D150</f>
        <v>1854700</v>
      </c>
      <c r="D148" s="73">
        <f t="shared" si="75"/>
        <v>3709400</v>
      </c>
      <c r="E148" s="73">
        <f>'TARIFA SIN IVA MODIFICABLE '!$E150*E$1</f>
        <v>4729500</v>
      </c>
      <c r="F148" s="73">
        <f>'TARIFA SIN IVA MODIFICABLE '!$E150*F$1</f>
        <v>6306000</v>
      </c>
      <c r="G148" s="73">
        <f>'TARIFA SIN IVA MODIFICABLE '!$E150*G$1</f>
        <v>7882500</v>
      </c>
      <c r="H148" s="73">
        <f>'TARIFA SIN IVA MODIFICABLE '!$E150*H$1</f>
        <v>9459000</v>
      </c>
      <c r="I148" s="73">
        <f>'TARIFA SIN IVA MODIFICABLE '!$F150</f>
        <v>10775800</v>
      </c>
      <c r="J148" s="73">
        <f>'TARIFA SIN IVA MODIFICABLE '!$F150</f>
        <v>10775800</v>
      </c>
      <c r="K148" s="73">
        <f>'TARIFA SIN IVA MODIFICABLE '!$F150</f>
        <v>10775800</v>
      </c>
      <c r="L148" s="73">
        <f>'TARIFA SIN IVA MODIFICABLE '!$F150</f>
        <v>10775800</v>
      </c>
      <c r="M148" s="73">
        <f>'TARIFA SIN IVA MODIFICABLE '!$F150</f>
        <v>10775800</v>
      </c>
      <c r="N148" s="73">
        <f>'TARIFA SIN IVA MODIFICABLE '!$F150</f>
        <v>10775800</v>
      </c>
      <c r="O148" s="73">
        <f>'TARIFA SIN IVA MODIFICABLE '!$F150</f>
        <v>10775800</v>
      </c>
      <c r="P148" s="73">
        <f>'TARIFA SIN IVA MODIFICABLE '!$F150</f>
        <v>10775800</v>
      </c>
      <c r="Q148" s="73">
        <f>'TARIFA SIN IVA MODIFICABLE '!$F150</f>
        <v>10775800</v>
      </c>
      <c r="R148" s="73">
        <f>'TARIFA SIN IVA MODIFICABLE '!$F150</f>
        <v>10775800</v>
      </c>
      <c r="S148" s="73">
        <f>'TARIFA SIN IVA MODIFICABLE '!$F150</f>
        <v>10775800</v>
      </c>
      <c r="T148" s="73">
        <f>'TARIFA SIN IVA MODIFICABLE '!$F150</f>
        <v>10775800</v>
      </c>
    </row>
    <row r="149" spans="1:20" s="44" customFormat="1" ht="45" x14ac:dyDescent="0.25">
      <c r="A149" s="187" t="str">
        <f>'TARIFA SIN IVA MODIFICABLE '!A151</f>
        <v>EQUIPOS AUDIOVISUALES VIDEO</v>
      </c>
      <c r="B149" s="79" t="str">
        <f>IFERROR(CONCATENATE('TARIFA SIN IVA MODIFICABLE '!B151," ",'TARIFA SIN IVA MODIFICABLE '!C151),"")</f>
        <v>3071265 Pantalla Led Full Hd Indoor /  Pitch 2,6 / Tamaño 4 x 2. Incluye montaje en stacking, procesador y computador para contenido.</v>
      </c>
      <c r="C149" s="73">
        <f>'TARIFA SIN IVA MODIFICABLE '!$D151</f>
        <v>3243100</v>
      </c>
      <c r="D149" s="73">
        <f t="shared" si="75"/>
        <v>6486200</v>
      </c>
      <c r="E149" s="73">
        <f>'TARIFA SIN IVA MODIFICABLE '!$E151*E$1</f>
        <v>8269800</v>
      </c>
      <c r="F149" s="73">
        <f>'TARIFA SIN IVA MODIFICABLE '!$E151*F$1</f>
        <v>11026400</v>
      </c>
      <c r="G149" s="73">
        <f>'TARIFA SIN IVA MODIFICABLE '!$E151*G$1</f>
        <v>13783000</v>
      </c>
      <c r="H149" s="73">
        <f>'TARIFA SIN IVA MODIFICABLE '!$E151*H$1</f>
        <v>16539600</v>
      </c>
      <c r="I149" s="73">
        <f>'TARIFA SIN IVA MODIFICABLE '!$F151</f>
        <v>18842300</v>
      </c>
      <c r="J149" s="73">
        <f>'TARIFA SIN IVA MODIFICABLE '!$F151</f>
        <v>18842300</v>
      </c>
      <c r="K149" s="73">
        <f>'TARIFA SIN IVA MODIFICABLE '!$F151</f>
        <v>18842300</v>
      </c>
      <c r="L149" s="73">
        <f>'TARIFA SIN IVA MODIFICABLE '!$F151</f>
        <v>18842300</v>
      </c>
      <c r="M149" s="73">
        <f>'TARIFA SIN IVA MODIFICABLE '!$F151</f>
        <v>18842300</v>
      </c>
      <c r="N149" s="73">
        <f>'TARIFA SIN IVA MODIFICABLE '!$F151</f>
        <v>18842300</v>
      </c>
      <c r="O149" s="73">
        <f>'TARIFA SIN IVA MODIFICABLE '!$F151</f>
        <v>18842300</v>
      </c>
      <c r="P149" s="73">
        <f>'TARIFA SIN IVA MODIFICABLE '!$F151</f>
        <v>18842300</v>
      </c>
      <c r="Q149" s="73">
        <f>'TARIFA SIN IVA MODIFICABLE '!$F151</f>
        <v>18842300</v>
      </c>
      <c r="R149" s="73">
        <f>'TARIFA SIN IVA MODIFICABLE '!$F151</f>
        <v>18842300</v>
      </c>
      <c r="S149" s="73">
        <f>'TARIFA SIN IVA MODIFICABLE '!$F151</f>
        <v>18842300</v>
      </c>
      <c r="T149" s="73">
        <f>'TARIFA SIN IVA MODIFICABLE '!$F151</f>
        <v>18842300</v>
      </c>
    </row>
    <row r="150" spans="1:20" s="44" customFormat="1" ht="45" x14ac:dyDescent="0.25">
      <c r="A150" s="187" t="str">
        <f>'TARIFA SIN IVA MODIFICABLE '!A152</f>
        <v>EQUIPOS AUDIOVISUALES VIDEO</v>
      </c>
      <c r="B150" s="79" t="str">
        <f>IFERROR(CONCATENATE('TARIFA SIN IVA MODIFICABLE '!B152," ",'TARIFA SIN IVA MODIFICABLE '!C152),"")</f>
        <v>3071265 Pantalla Led Full Hd Indoor /  Pitch 1,9  / Tamaño 4 x 2. Incluye montaje en stacking, procesador y computador para contenido.</v>
      </c>
      <c r="C150" s="73">
        <f>'TARIFA SIN IVA MODIFICABLE '!$D152</f>
        <v>4521800</v>
      </c>
      <c r="D150" s="73">
        <f t="shared" si="75"/>
        <v>9043600</v>
      </c>
      <c r="E150" s="73">
        <f>'TARIFA SIN IVA MODIFICABLE '!$E152*E$1</f>
        <v>11530500</v>
      </c>
      <c r="F150" s="73">
        <f>'TARIFA SIN IVA MODIFICABLE '!$E152*F$1</f>
        <v>15374000</v>
      </c>
      <c r="G150" s="73">
        <f>'TARIFA SIN IVA MODIFICABLE '!$E152*G$1</f>
        <v>19217500</v>
      </c>
      <c r="H150" s="73">
        <f>'TARIFA SIN IVA MODIFICABLE '!$E152*H$1</f>
        <v>23061000</v>
      </c>
      <c r="I150" s="73">
        <f>'TARIFA SIN IVA MODIFICABLE '!$F152</f>
        <v>26271500</v>
      </c>
      <c r="J150" s="73">
        <f>'TARIFA SIN IVA MODIFICABLE '!$F152</f>
        <v>26271500</v>
      </c>
      <c r="K150" s="73">
        <f>'TARIFA SIN IVA MODIFICABLE '!$F152</f>
        <v>26271500</v>
      </c>
      <c r="L150" s="73">
        <f>'TARIFA SIN IVA MODIFICABLE '!$F152</f>
        <v>26271500</v>
      </c>
      <c r="M150" s="73">
        <f>'TARIFA SIN IVA MODIFICABLE '!$F152</f>
        <v>26271500</v>
      </c>
      <c r="N150" s="73">
        <f>'TARIFA SIN IVA MODIFICABLE '!$F152</f>
        <v>26271500</v>
      </c>
      <c r="O150" s="73">
        <f>'TARIFA SIN IVA MODIFICABLE '!$F152</f>
        <v>26271500</v>
      </c>
      <c r="P150" s="73">
        <f>'TARIFA SIN IVA MODIFICABLE '!$F152</f>
        <v>26271500</v>
      </c>
      <c r="Q150" s="73">
        <f>'TARIFA SIN IVA MODIFICABLE '!$F152</f>
        <v>26271500</v>
      </c>
      <c r="R150" s="73">
        <f>'TARIFA SIN IVA MODIFICABLE '!$F152</f>
        <v>26271500</v>
      </c>
      <c r="S150" s="73">
        <f>'TARIFA SIN IVA MODIFICABLE '!$F152</f>
        <v>26271500</v>
      </c>
      <c r="T150" s="73">
        <f>'TARIFA SIN IVA MODIFICABLE '!$F152</f>
        <v>26271500</v>
      </c>
    </row>
    <row r="151" spans="1:20" s="44" customFormat="1" ht="30" x14ac:dyDescent="0.25">
      <c r="A151" s="187" t="str">
        <f>'TARIFA SIN IVA MODIFICABLE '!A153</f>
        <v>EQUIPOS AUDIOVISUALES VIDEO</v>
      </c>
      <c r="B151" s="79" t="str">
        <f>IFERROR(CONCATENATE('TARIFA SIN IVA MODIFICABLE '!B153," ",'TARIFA SIN IVA MODIFICABLE '!C153),"")</f>
        <v xml:space="preserve">3071234 Laser TV 2k a 4k </v>
      </c>
      <c r="C151" s="73">
        <f>'TARIFA SIN IVA MODIFICABLE '!$D153</f>
        <v>476400</v>
      </c>
      <c r="D151" s="73">
        <f t="shared" si="75"/>
        <v>952800</v>
      </c>
      <c r="E151" s="73">
        <f>'TARIFA SIN IVA MODIFICABLE '!$E153*E$1</f>
        <v>1214700</v>
      </c>
      <c r="F151" s="73">
        <f>'TARIFA SIN IVA MODIFICABLE '!$E153*F$1</f>
        <v>1619600</v>
      </c>
      <c r="G151" s="73">
        <f>'TARIFA SIN IVA MODIFICABLE '!$E153*G$1</f>
        <v>2024500</v>
      </c>
      <c r="H151" s="73">
        <f>'TARIFA SIN IVA MODIFICABLE '!$E153*H$1</f>
        <v>2429400</v>
      </c>
      <c r="I151" s="73">
        <f>'TARIFA SIN IVA MODIFICABLE '!$F153</f>
        <v>2767800</v>
      </c>
      <c r="J151" s="73">
        <f>'TARIFA SIN IVA MODIFICABLE '!$F153</f>
        <v>2767800</v>
      </c>
      <c r="K151" s="73">
        <f>'TARIFA SIN IVA MODIFICABLE '!$F153</f>
        <v>2767800</v>
      </c>
      <c r="L151" s="73">
        <f>'TARIFA SIN IVA MODIFICABLE '!$F153</f>
        <v>2767800</v>
      </c>
      <c r="M151" s="73">
        <f>'TARIFA SIN IVA MODIFICABLE '!$F153</f>
        <v>2767800</v>
      </c>
      <c r="N151" s="73">
        <f>'TARIFA SIN IVA MODIFICABLE '!$F153</f>
        <v>2767800</v>
      </c>
      <c r="O151" s="73">
        <f>'TARIFA SIN IVA MODIFICABLE '!$F153</f>
        <v>2767800</v>
      </c>
      <c r="P151" s="73">
        <f>'TARIFA SIN IVA MODIFICABLE '!$F153</f>
        <v>2767800</v>
      </c>
      <c r="Q151" s="73">
        <f>'TARIFA SIN IVA MODIFICABLE '!$F153</f>
        <v>2767800</v>
      </c>
      <c r="R151" s="73">
        <f>'TARIFA SIN IVA MODIFICABLE '!$F153</f>
        <v>2767800</v>
      </c>
      <c r="S151" s="73">
        <f>'TARIFA SIN IVA MODIFICABLE '!$F153</f>
        <v>2767800</v>
      </c>
      <c r="T151" s="73">
        <f>'TARIFA SIN IVA MODIFICABLE '!$F153</f>
        <v>2767800</v>
      </c>
    </row>
    <row r="152" spans="1:20" s="44" customFormat="1" ht="30" x14ac:dyDescent="0.25">
      <c r="A152" s="187" t="str">
        <f>'TARIFA SIN IVA MODIFICABLE '!A154</f>
        <v>EQUIPOS AUDIOVISUALES VIDEO</v>
      </c>
      <c r="B152" s="79" t="str">
        <f>IFERROR(CONCATENATE('TARIFA SIN IVA MODIFICABLE '!B154," ",'TARIFA SIN IVA MODIFICABLE '!C154),"")</f>
        <v>3071234 Proyector Láser FULL HD a 4k</v>
      </c>
      <c r="C152" s="73">
        <f>'TARIFA SIN IVA MODIFICABLE '!$D154</f>
        <v>638100</v>
      </c>
      <c r="D152" s="73">
        <f t="shared" si="75"/>
        <v>1276200</v>
      </c>
      <c r="E152" s="73">
        <f>'TARIFA SIN IVA MODIFICABLE '!$E154*E$1</f>
        <v>1627200</v>
      </c>
      <c r="F152" s="73">
        <f>'TARIFA SIN IVA MODIFICABLE '!$E154*F$1</f>
        <v>2169600</v>
      </c>
      <c r="G152" s="73">
        <f>'TARIFA SIN IVA MODIFICABLE '!$E154*G$1</f>
        <v>2712000</v>
      </c>
      <c r="H152" s="73">
        <f>'TARIFA SIN IVA MODIFICABLE '!$E154*H$1</f>
        <v>3254400</v>
      </c>
      <c r="I152" s="73">
        <f>'TARIFA SIN IVA MODIFICABLE '!$F154</f>
        <v>3707200</v>
      </c>
      <c r="J152" s="73">
        <f>'TARIFA SIN IVA MODIFICABLE '!$F154</f>
        <v>3707200</v>
      </c>
      <c r="K152" s="73">
        <f>'TARIFA SIN IVA MODIFICABLE '!$F154</f>
        <v>3707200</v>
      </c>
      <c r="L152" s="73">
        <f>'TARIFA SIN IVA MODIFICABLE '!$F154</f>
        <v>3707200</v>
      </c>
      <c r="M152" s="73">
        <f>'TARIFA SIN IVA MODIFICABLE '!$F154</f>
        <v>3707200</v>
      </c>
      <c r="N152" s="73">
        <f>'TARIFA SIN IVA MODIFICABLE '!$F154</f>
        <v>3707200</v>
      </c>
      <c r="O152" s="73">
        <f>'TARIFA SIN IVA MODIFICABLE '!$F154</f>
        <v>3707200</v>
      </c>
      <c r="P152" s="73">
        <f>'TARIFA SIN IVA MODIFICABLE '!$F154</f>
        <v>3707200</v>
      </c>
      <c r="Q152" s="73">
        <f>'TARIFA SIN IVA MODIFICABLE '!$F154</f>
        <v>3707200</v>
      </c>
      <c r="R152" s="73">
        <f>'TARIFA SIN IVA MODIFICABLE '!$F154</f>
        <v>3707200</v>
      </c>
      <c r="S152" s="73">
        <f>'TARIFA SIN IVA MODIFICABLE '!$F154</f>
        <v>3707200</v>
      </c>
      <c r="T152" s="73">
        <f>'TARIFA SIN IVA MODIFICABLE '!$F154</f>
        <v>3707200</v>
      </c>
    </row>
    <row r="153" spans="1:20" s="44" customFormat="1" ht="30" x14ac:dyDescent="0.25">
      <c r="A153" s="187" t="str">
        <f>'TARIFA SIN IVA MODIFICABLE '!A155</f>
        <v>EQUIPOS AUDIOVISUALES VIDEO</v>
      </c>
      <c r="B153" s="79" t="str">
        <f>IFERROR(CONCATENATE('TARIFA SIN IVA MODIFICABLE '!B155," ",'TARIFA SIN IVA MODIFICABLE '!C155),"")</f>
        <v>3071290 Camara de video profesional 4k con tripode</v>
      </c>
      <c r="C153" s="73">
        <f>'TARIFA SIN IVA MODIFICABLE '!$D155</f>
        <v>305800</v>
      </c>
      <c r="D153" s="73">
        <f t="shared" si="75"/>
        <v>611600</v>
      </c>
      <c r="E153" s="73">
        <f>'TARIFA SIN IVA MODIFICABLE '!$E155*E$1</f>
        <v>779700</v>
      </c>
      <c r="F153" s="73">
        <f>'TARIFA SIN IVA MODIFICABLE '!$E155*F$1</f>
        <v>1039600</v>
      </c>
      <c r="G153" s="73">
        <f>'TARIFA SIN IVA MODIFICABLE '!$E155*G$1</f>
        <v>1299500</v>
      </c>
      <c r="H153" s="73">
        <f>'TARIFA SIN IVA MODIFICABLE '!$E155*H$1</f>
        <v>1559400</v>
      </c>
      <c r="I153" s="73">
        <f>'TARIFA SIN IVA MODIFICABLE '!$F155</f>
        <v>1776700</v>
      </c>
      <c r="J153" s="73">
        <f>'TARIFA SIN IVA MODIFICABLE '!$F155</f>
        <v>1776700</v>
      </c>
      <c r="K153" s="73">
        <f>'TARIFA SIN IVA MODIFICABLE '!$F155</f>
        <v>1776700</v>
      </c>
      <c r="L153" s="73">
        <f>'TARIFA SIN IVA MODIFICABLE '!$F155</f>
        <v>1776700</v>
      </c>
      <c r="M153" s="73">
        <f>'TARIFA SIN IVA MODIFICABLE '!$F155</f>
        <v>1776700</v>
      </c>
      <c r="N153" s="73">
        <f>'TARIFA SIN IVA MODIFICABLE '!$F155</f>
        <v>1776700</v>
      </c>
      <c r="O153" s="73">
        <f>'TARIFA SIN IVA MODIFICABLE '!$F155</f>
        <v>1776700</v>
      </c>
      <c r="P153" s="73">
        <f>'TARIFA SIN IVA MODIFICABLE '!$F155</f>
        <v>1776700</v>
      </c>
      <c r="Q153" s="73">
        <f>'TARIFA SIN IVA MODIFICABLE '!$F155</f>
        <v>1776700</v>
      </c>
      <c r="R153" s="73">
        <f>'TARIFA SIN IVA MODIFICABLE '!$F155</f>
        <v>1776700</v>
      </c>
      <c r="S153" s="73">
        <f>'TARIFA SIN IVA MODIFICABLE '!$F155</f>
        <v>1776700</v>
      </c>
      <c r="T153" s="73">
        <f>'TARIFA SIN IVA MODIFICABLE '!$F155</f>
        <v>1776700</v>
      </c>
    </row>
    <row r="154" spans="1:20" s="44" customFormat="1" ht="60" x14ac:dyDescent="0.25">
      <c r="A154" s="187" t="str">
        <f>'TARIFA SIN IVA MODIFICABLE '!A156</f>
        <v>EQUIPOS AUDIOVISUALES VIDEO</v>
      </c>
      <c r="B154" s="79" t="str">
        <f>IFERROR(CONCATENATE('TARIFA SIN IVA MODIFICABLE '!B156," ",'TARIFA SIN IVA MODIFICABLE '!C156),"")</f>
        <v>3071291 CCTV Tipo 1 (Incluye: 1 Cámara de video  profesional HD / 1 trípode de cabeza fluida / 1 Camarógrafo / 1 Switcher de video / 1 computador portatil / 1 Monitor / 1 multi viewer/ 1 Técnico de Video 8 horas)</v>
      </c>
      <c r="C154" s="73">
        <f>'TARIFA SIN IVA MODIFICABLE '!$D156</f>
        <v>1197400</v>
      </c>
      <c r="D154" s="73">
        <f t="shared" si="75"/>
        <v>2394800</v>
      </c>
      <c r="E154" s="73">
        <f>'TARIFA SIN IVA MODIFICABLE '!$E156*E$1</f>
        <v>3053400</v>
      </c>
      <c r="F154" s="73">
        <f>'TARIFA SIN IVA MODIFICABLE '!$E156*F$1</f>
        <v>4071200</v>
      </c>
      <c r="G154" s="73">
        <f>'TARIFA SIN IVA MODIFICABLE '!$E156*G$1</f>
        <v>5089000</v>
      </c>
      <c r="H154" s="73">
        <f>'TARIFA SIN IVA MODIFICABLE '!$E156*H$1</f>
        <v>6106800</v>
      </c>
      <c r="I154" s="73">
        <f>'TARIFA SIN IVA MODIFICABLE '!$F156</f>
        <v>6957100</v>
      </c>
      <c r="J154" s="73">
        <f>'TARIFA SIN IVA MODIFICABLE '!$F156</f>
        <v>6957100</v>
      </c>
      <c r="K154" s="73">
        <f>'TARIFA SIN IVA MODIFICABLE '!$F156</f>
        <v>6957100</v>
      </c>
      <c r="L154" s="73">
        <f>'TARIFA SIN IVA MODIFICABLE '!$F156</f>
        <v>6957100</v>
      </c>
      <c r="M154" s="73">
        <f>'TARIFA SIN IVA MODIFICABLE '!$F156</f>
        <v>6957100</v>
      </c>
      <c r="N154" s="73">
        <f>'TARIFA SIN IVA MODIFICABLE '!$F156</f>
        <v>6957100</v>
      </c>
      <c r="O154" s="73">
        <f>'TARIFA SIN IVA MODIFICABLE '!$F156</f>
        <v>6957100</v>
      </c>
      <c r="P154" s="73">
        <f>'TARIFA SIN IVA MODIFICABLE '!$F156</f>
        <v>6957100</v>
      </c>
      <c r="Q154" s="73">
        <f>'TARIFA SIN IVA MODIFICABLE '!$F156</f>
        <v>6957100</v>
      </c>
      <c r="R154" s="73">
        <f>'TARIFA SIN IVA MODIFICABLE '!$F156</f>
        <v>6957100</v>
      </c>
      <c r="S154" s="73">
        <f>'TARIFA SIN IVA MODIFICABLE '!$F156</f>
        <v>6957100</v>
      </c>
      <c r="T154" s="73">
        <f>'TARIFA SIN IVA MODIFICABLE '!$F156</f>
        <v>6957100</v>
      </c>
    </row>
    <row r="155" spans="1:20" s="44" customFormat="1" ht="30" x14ac:dyDescent="0.25">
      <c r="A155" s="187" t="str">
        <f>'TARIFA SIN IVA MODIFICABLE '!A157</f>
        <v>EQUIPOS AUDIOVISUALES VIDEO</v>
      </c>
      <c r="B155" s="79" t="str">
        <f>IFERROR(CONCATENATE('TARIFA SIN IVA MODIFICABLE '!B157," ",'TARIFA SIN IVA MODIFICABLE '!C157),"")</f>
        <v>3071348 Consola de Audio Análoga de 4CH (Se Requiere Operario)</v>
      </c>
      <c r="C155" s="73">
        <f>'TARIFA SIN IVA MODIFICABLE '!$D157</f>
        <v>184400</v>
      </c>
      <c r="D155" s="73">
        <f t="shared" si="75"/>
        <v>368800</v>
      </c>
      <c r="E155" s="73">
        <f>'TARIFA SIN IVA MODIFICABLE '!$E157*E$1</f>
        <v>470100</v>
      </c>
      <c r="F155" s="73">
        <f>'TARIFA SIN IVA MODIFICABLE '!$E157*F$1</f>
        <v>626800</v>
      </c>
      <c r="G155" s="73">
        <f>'TARIFA SIN IVA MODIFICABLE '!$E157*G$1</f>
        <v>783500</v>
      </c>
      <c r="H155" s="73">
        <f>'TARIFA SIN IVA MODIFICABLE '!$E157*H$1</f>
        <v>940200</v>
      </c>
      <c r="I155" s="73">
        <f>'TARIFA SIN IVA MODIFICABLE '!$F157</f>
        <v>1071200</v>
      </c>
      <c r="J155" s="73">
        <f>'TARIFA SIN IVA MODIFICABLE '!$F157</f>
        <v>1071200</v>
      </c>
      <c r="K155" s="73">
        <f>'TARIFA SIN IVA MODIFICABLE '!$F157</f>
        <v>1071200</v>
      </c>
      <c r="L155" s="73">
        <f>'TARIFA SIN IVA MODIFICABLE '!$F157</f>
        <v>1071200</v>
      </c>
      <c r="M155" s="73">
        <f>'TARIFA SIN IVA MODIFICABLE '!$F157</f>
        <v>1071200</v>
      </c>
      <c r="N155" s="73">
        <f>'TARIFA SIN IVA MODIFICABLE '!$F157</f>
        <v>1071200</v>
      </c>
      <c r="O155" s="73">
        <f>'TARIFA SIN IVA MODIFICABLE '!$F157</f>
        <v>1071200</v>
      </c>
      <c r="P155" s="73">
        <f>'TARIFA SIN IVA MODIFICABLE '!$F157</f>
        <v>1071200</v>
      </c>
      <c r="Q155" s="73">
        <f>'TARIFA SIN IVA MODIFICABLE '!$F157</f>
        <v>1071200</v>
      </c>
      <c r="R155" s="73">
        <f>'TARIFA SIN IVA MODIFICABLE '!$F157</f>
        <v>1071200</v>
      </c>
      <c r="S155" s="73">
        <f>'TARIFA SIN IVA MODIFICABLE '!$F157</f>
        <v>1071200</v>
      </c>
      <c r="T155" s="73">
        <f>'TARIFA SIN IVA MODIFICABLE '!$F157</f>
        <v>1071200</v>
      </c>
    </row>
    <row r="156" spans="1:20" s="44" customFormat="1" ht="30" x14ac:dyDescent="0.25">
      <c r="A156" s="187" t="str">
        <f>'TARIFA SIN IVA MODIFICABLE '!A158</f>
        <v>EQUIPOS AUDIOVISUALES AUDIO</v>
      </c>
      <c r="B156" s="79" t="str">
        <f>IFERROR(CONCATENATE('TARIFA SIN IVA MODIFICABLE '!B158," ",'TARIFA SIN IVA MODIFICABLE '!C158),"")</f>
        <v>3071348 Consola de Audio Análoga de 8CH (Se Requiere Operario)</v>
      </c>
      <c r="C156" s="73">
        <f>'TARIFA SIN IVA MODIFICABLE '!$D158</f>
        <v>368800</v>
      </c>
      <c r="D156" s="73">
        <f t="shared" si="75"/>
        <v>737600</v>
      </c>
      <c r="E156" s="73">
        <f>'TARIFA SIN IVA MODIFICABLE '!$E158*E$1</f>
        <v>940200</v>
      </c>
      <c r="F156" s="73">
        <f>'TARIFA SIN IVA MODIFICABLE '!$E158*F$1</f>
        <v>1253600</v>
      </c>
      <c r="G156" s="73">
        <f>'TARIFA SIN IVA MODIFICABLE '!$E158*G$1</f>
        <v>1567000</v>
      </c>
      <c r="H156" s="73">
        <f>'TARIFA SIN IVA MODIFICABLE '!$E158*H$1</f>
        <v>1880400</v>
      </c>
      <c r="I156" s="73">
        <f>'TARIFA SIN IVA MODIFICABLE '!$F158</f>
        <v>2142500</v>
      </c>
      <c r="J156" s="73">
        <f>'TARIFA SIN IVA MODIFICABLE '!$F158</f>
        <v>2142500</v>
      </c>
      <c r="K156" s="73">
        <f>'TARIFA SIN IVA MODIFICABLE '!$F158</f>
        <v>2142500</v>
      </c>
      <c r="L156" s="73">
        <f>'TARIFA SIN IVA MODIFICABLE '!$F158</f>
        <v>2142500</v>
      </c>
      <c r="M156" s="73">
        <f>'TARIFA SIN IVA MODIFICABLE '!$F158</f>
        <v>2142500</v>
      </c>
      <c r="N156" s="73">
        <f>'TARIFA SIN IVA MODIFICABLE '!$F158</f>
        <v>2142500</v>
      </c>
      <c r="O156" s="73">
        <f>'TARIFA SIN IVA MODIFICABLE '!$F158</f>
        <v>2142500</v>
      </c>
      <c r="P156" s="73">
        <f>'TARIFA SIN IVA MODIFICABLE '!$F158</f>
        <v>2142500</v>
      </c>
      <c r="Q156" s="73">
        <f>'TARIFA SIN IVA MODIFICABLE '!$F158</f>
        <v>2142500</v>
      </c>
      <c r="R156" s="73">
        <f>'TARIFA SIN IVA MODIFICABLE '!$F158</f>
        <v>2142500</v>
      </c>
      <c r="S156" s="73">
        <f>'TARIFA SIN IVA MODIFICABLE '!$F158</f>
        <v>2142500</v>
      </c>
      <c r="T156" s="73">
        <f>'TARIFA SIN IVA MODIFICABLE '!$F158</f>
        <v>2142500</v>
      </c>
    </row>
    <row r="157" spans="1:20" s="44" customFormat="1" ht="30" x14ac:dyDescent="0.25">
      <c r="A157" s="187" t="str">
        <f>'TARIFA SIN IVA MODIFICABLE '!A159</f>
        <v>EQUIPOS AUDIOVISUALES AUDIO</v>
      </c>
      <c r="B157" s="79" t="str">
        <f>IFERROR(CONCATENATE('TARIFA SIN IVA MODIFICABLE '!B159," ",'TARIFA SIN IVA MODIFICABLE '!C159),"")</f>
        <v>3071348 Consola de Audio Digital 8 Canales (Se Requiere Operario)</v>
      </c>
      <c r="C157" s="73">
        <f>'TARIFA SIN IVA MODIFICABLE '!$D159</f>
        <v>457100</v>
      </c>
      <c r="D157" s="73">
        <f t="shared" si="75"/>
        <v>914200</v>
      </c>
      <c r="E157" s="73">
        <f>'TARIFA SIN IVA MODIFICABLE '!$E159*E$1</f>
        <v>1165500</v>
      </c>
      <c r="F157" s="73">
        <f>'TARIFA SIN IVA MODIFICABLE '!$E159*F$1</f>
        <v>1554000</v>
      </c>
      <c r="G157" s="73">
        <f>'TARIFA SIN IVA MODIFICABLE '!$E159*G$1</f>
        <v>1942500</v>
      </c>
      <c r="H157" s="73">
        <f>'TARIFA SIN IVA MODIFICABLE '!$E159*H$1</f>
        <v>2331000</v>
      </c>
      <c r="I157" s="73">
        <f>'TARIFA SIN IVA MODIFICABLE '!$F159</f>
        <v>2655600</v>
      </c>
      <c r="J157" s="73">
        <f>'TARIFA SIN IVA MODIFICABLE '!$F159</f>
        <v>2655600</v>
      </c>
      <c r="K157" s="73">
        <f>'TARIFA SIN IVA MODIFICABLE '!$F159</f>
        <v>2655600</v>
      </c>
      <c r="L157" s="73">
        <f>'TARIFA SIN IVA MODIFICABLE '!$F159</f>
        <v>2655600</v>
      </c>
      <c r="M157" s="73">
        <f>'TARIFA SIN IVA MODIFICABLE '!$F159</f>
        <v>2655600</v>
      </c>
      <c r="N157" s="73">
        <f>'TARIFA SIN IVA MODIFICABLE '!$F159</f>
        <v>2655600</v>
      </c>
      <c r="O157" s="73">
        <f>'TARIFA SIN IVA MODIFICABLE '!$F159</f>
        <v>2655600</v>
      </c>
      <c r="P157" s="73">
        <f>'TARIFA SIN IVA MODIFICABLE '!$F159</f>
        <v>2655600</v>
      </c>
      <c r="Q157" s="73">
        <f>'TARIFA SIN IVA MODIFICABLE '!$F159</f>
        <v>2655600</v>
      </c>
      <c r="R157" s="73">
        <f>'TARIFA SIN IVA MODIFICABLE '!$F159</f>
        <v>2655600</v>
      </c>
      <c r="S157" s="73">
        <f>'TARIFA SIN IVA MODIFICABLE '!$F159</f>
        <v>2655600</v>
      </c>
      <c r="T157" s="73">
        <f>'TARIFA SIN IVA MODIFICABLE '!$F159</f>
        <v>2655600</v>
      </c>
    </row>
    <row r="158" spans="1:20" s="44" customFormat="1" ht="30" x14ac:dyDescent="0.25">
      <c r="A158" s="187" t="str">
        <f>'TARIFA SIN IVA MODIFICABLE '!A160</f>
        <v>EQUIPOS AUDIOVISUALES AUDIO</v>
      </c>
      <c r="B158" s="79" t="str">
        <f>IFERROR(CONCATENATE('TARIFA SIN IVA MODIFICABLE '!B160," ",'TARIFA SIN IVA MODIFICABLE '!C160),"")</f>
        <v>3071348 Consola de Audio Digital 16 Canales (Se Requiere Operario)</v>
      </c>
      <c r="C158" s="73">
        <f>'TARIFA SIN IVA MODIFICABLE '!$D160</f>
        <v>690000</v>
      </c>
      <c r="D158" s="73">
        <f t="shared" si="75"/>
        <v>1380000</v>
      </c>
      <c r="E158" s="73">
        <f>'TARIFA SIN IVA MODIFICABLE '!$E160*E$1</f>
        <v>1759500</v>
      </c>
      <c r="F158" s="73">
        <f>'TARIFA SIN IVA MODIFICABLE '!$E160*F$1</f>
        <v>2346000</v>
      </c>
      <c r="G158" s="73">
        <f>'TARIFA SIN IVA MODIFICABLE '!$E160*G$1</f>
        <v>2932500</v>
      </c>
      <c r="H158" s="73">
        <f>'TARIFA SIN IVA MODIFICABLE '!$E160*H$1</f>
        <v>3519000</v>
      </c>
      <c r="I158" s="73">
        <f>'TARIFA SIN IVA MODIFICABLE '!$F160</f>
        <v>4008700</v>
      </c>
      <c r="J158" s="73">
        <f>'TARIFA SIN IVA MODIFICABLE '!$F160</f>
        <v>4008700</v>
      </c>
      <c r="K158" s="73">
        <f>'TARIFA SIN IVA MODIFICABLE '!$F160</f>
        <v>4008700</v>
      </c>
      <c r="L158" s="73">
        <f>'TARIFA SIN IVA MODIFICABLE '!$F160</f>
        <v>4008700</v>
      </c>
      <c r="M158" s="73">
        <f>'TARIFA SIN IVA MODIFICABLE '!$F160</f>
        <v>4008700</v>
      </c>
      <c r="N158" s="73">
        <f>'TARIFA SIN IVA MODIFICABLE '!$F160</f>
        <v>4008700</v>
      </c>
      <c r="O158" s="73">
        <f>'TARIFA SIN IVA MODIFICABLE '!$F160</f>
        <v>4008700</v>
      </c>
      <c r="P158" s="73">
        <f>'TARIFA SIN IVA MODIFICABLE '!$F160</f>
        <v>4008700</v>
      </c>
      <c r="Q158" s="73">
        <f>'TARIFA SIN IVA MODIFICABLE '!$F160</f>
        <v>4008700</v>
      </c>
      <c r="R158" s="73">
        <f>'TARIFA SIN IVA MODIFICABLE '!$F160</f>
        <v>4008700</v>
      </c>
      <c r="S158" s="73">
        <f>'TARIFA SIN IVA MODIFICABLE '!$F160</f>
        <v>4008700</v>
      </c>
      <c r="T158" s="73">
        <f>'TARIFA SIN IVA MODIFICABLE '!$F160</f>
        <v>4008700</v>
      </c>
    </row>
    <row r="159" spans="1:20" s="44" customFormat="1" ht="30" x14ac:dyDescent="0.25">
      <c r="A159" s="187" t="str">
        <f>'TARIFA SIN IVA MODIFICABLE '!A161</f>
        <v>EQUIPOS AUDIOVISUALES AUDIO</v>
      </c>
      <c r="B159" s="79" t="str">
        <f>IFERROR(CONCATENATE('TARIFA SIN IVA MODIFICABLE '!B161," ",'TARIFA SIN IVA MODIFICABLE '!C161),"")</f>
        <v>3071349 Micrófono inalámbrico Digital con antena combinadora</v>
      </c>
      <c r="C159" s="73">
        <f>'TARIFA SIN IVA MODIFICABLE '!$D161</f>
        <v>337400</v>
      </c>
      <c r="D159" s="73">
        <f t="shared" si="75"/>
        <v>674800</v>
      </c>
      <c r="E159" s="73">
        <f>'TARIFA SIN IVA MODIFICABLE '!$E161*E$1</f>
        <v>860400</v>
      </c>
      <c r="F159" s="73">
        <f>'TARIFA SIN IVA MODIFICABLE '!$E161*F$1</f>
        <v>1147200</v>
      </c>
      <c r="G159" s="73">
        <f>'TARIFA SIN IVA MODIFICABLE '!$E161*G$1</f>
        <v>1434000</v>
      </c>
      <c r="H159" s="73">
        <f>'TARIFA SIN IVA MODIFICABLE '!$E161*H$1</f>
        <v>1720800</v>
      </c>
      <c r="I159" s="73">
        <f>'TARIFA SIN IVA MODIFICABLE '!$F161</f>
        <v>1960500</v>
      </c>
      <c r="J159" s="73">
        <f>'TARIFA SIN IVA MODIFICABLE '!$F161</f>
        <v>1960500</v>
      </c>
      <c r="K159" s="73">
        <f>'TARIFA SIN IVA MODIFICABLE '!$F161</f>
        <v>1960500</v>
      </c>
      <c r="L159" s="73">
        <f>'TARIFA SIN IVA MODIFICABLE '!$F161</f>
        <v>1960500</v>
      </c>
      <c r="M159" s="73">
        <f>'TARIFA SIN IVA MODIFICABLE '!$F161</f>
        <v>1960500</v>
      </c>
      <c r="N159" s="73">
        <f>'TARIFA SIN IVA MODIFICABLE '!$F161</f>
        <v>1960500</v>
      </c>
      <c r="O159" s="73">
        <f>'TARIFA SIN IVA MODIFICABLE '!$F161</f>
        <v>1960500</v>
      </c>
      <c r="P159" s="73">
        <f>'TARIFA SIN IVA MODIFICABLE '!$F161</f>
        <v>1960500</v>
      </c>
      <c r="Q159" s="73">
        <f>'TARIFA SIN IVA MODIFICABLE '!$F161</f>
        <v>1960500</v>
      </c>
      <c r="R159" s="73">
        <f>'TARIFA SIN IVA MODIFICABLE '!$F161</f>
        <v>1960500</v>
      </c>
      <c r="S159" s="73">
        <f>'TARIFA SIN IVA MODIFICABLE '!$F161</f>
        <v>1960500</v>
      </c>
      <c r="T159" s="73">
        <f>'TARIFA SIN IVA MODIFICABLE '!$F161</f>
        <v>1960500</v>
      </c>
    </row>
    <row r="160" spans="1:20" s="44" customFormat="1" ht="45" x14ac:dyDescent="0.25">
      <c r="A160" s="187" t="str">
        <f>'TARIFA SIN IVA MODIFICABLE '!A162</f>
        <v>EQUIPOS AUDIOVISUALES AUDIO</v>
      </c>
      <c r="B160" s="79" t="str">
        <f>IFERROR(CONCATENATE('TARIFA SIN IVA MODIFICABLE '!B162," ",'TARIFA SIN IVA MODIFICABLE '!C162),"")</f>
        <v>3071349 Micrófono Inalámbrico de mano (Incluye Receptor de señal / cable XLR/ 2 baterías AA, no incluye instalación) (mediano alcance)</v>
      </c>
      <c r="C160" s="73">
        <f>'TARIFA SIN IVA MODIFICABLE '!$D162</f>
        <v>104900</v>
      </c>
      <c r="D160" s="73">
        <f t="shared" si="75"/>
        <v>209800</v>
      </c>
      <c r="E160" s="73">
        <f>'TARIFA SIN IVA MODIFICABLE '!$E162*E$1</f>
        <v>267300</v>
      </c>
      <c r="F160" s="73">
        <f>'TARIFA SIN IVA MODIFICABLE '!$E162*F$1</f>
        <v>356400</v>
      </c>
      <c r="G160" s="73">
        <f>'TARIFA SIN IVA MODIFICABLE '!$E162*G$1</f>
        <v>445500</v>
      </c>
      <c r="H160" s="73">
        <f>'TARIFA SIN IVA MODIFICABLE '!$E162*H$1</f>
        <v>534600</v>
      </c>
      <c r="I160" s="73">
        <f>'TARIFA SIN IVA MODIFICABLE '!$F162</f>
        <v>609300</v>
      </c>
      <c r="J160" s="73">
        <f>'TARIFA SIN IVA MODIFICABLE '!$F162</f>
        <v>609300</v>
      </c>
      <c r="K160" s="73">
        <f>'TARIFA SIN IVA MODIFICABLE '!$F162</f>
        <v>609300</v>
      </c>
      <c r="L160" s="73">
        <f>'TARIFA SIN IVA MODIFICABLE '!$F162</f>
        <v>609300</v>
      </c>
      <c r="M160" s="73">
        <f>'TARIFA SIN IVA MODIFICABLE '!$F162</f>
        <v>609300</v>
      </c>
      <c r="N160" s="73">
        <f>'TARIFA SIN IVA MODIFICABLE '!$F162</f>
        <v>609300</v>
      </c>
      <c r="O160" s="73">
        <f>'TARIFA SIN IVA MODIFICABLE '!$F162</f>
        <v>609300</v>
      </c>
      <c r="P160" s="73">
        <f>'TARIFA SIN IVA MODIFICABLE '!$F162</f>
        <v>609300</v>
      </c>
      <c r="Q160" s="73">
        <f>'TARIFA SIN IVA MODIFICABLE '!$F162</f>
        <v>609300</v>
      </c>
      <c r="R160" s="73">
        <f>'TARIFA SIN IVA MODIFICABLE '!$F162</f>
        <v>609300</v>
      </c>
      <c r="S160" s="73">
        <f>'TARIFA SIN IVA MODIFICABLE '!$F162</f>
        <v>609300</v>
      </c>
      <c r="T160" s="73">
        <f>'TARIFA SIN IVA MODIFICABLE '!$F162</f>
        <v>609300</v>
      </c>
    </row>
    <row r="161" spans="1:20" s="44" customFormat="1" ht="30" x14ac:dyDescent="0.25">
      <c r="A161" s="187" t="str">
        <f>'TARIFA SIN IVA MODIFICABLE '!A163</f>
        <v>EQUIPOS AUDIOVISUALES AUDIO</v>
      </c>
      <c r="B161" s="79" t="str">
        <f>IFERROR(CONCATENATE('TARIFA SIN IVA MODIFICABLE '!B163," ",'TARIFA SIN IVA MODIFICABLE '!C163),"")</f>
        <v xml:space="preserve">3071349 Micrófono Inalámbrico de diadema (Incluye Receptor de señal / cable XLR / 2 baterías AA, no incluye instalación) </v>
      </c>
      <c r="C161" s="73">
        <f>'TARIFA SIN IVA MODIFICABLE '!$D163</f>
        <v>104900</v>
      </c>
      <c r="D161" s="73">
        <f t="shared" si="75"/>
        <v>209800</v>
      </c>
      <c r="E161" s="73">
        <f>'TARIFA SIN IVA MODIFICABLE '!$E163*E$1</f>
        <v>267300</v>
      </c>
      <c r="F161" s="73">
        <f>'TARIFA SIN IVA MODIFICABLE '!$E163*F$1</f>
        <v>356400</v>
      </c>
      <c r="G161" s="73">
        <f>'TARIFA SIN IVA MODIFICABLE '!$E163*G$1</f>
        <v>445500</v>
      </c>
      <c r="H161" s="73">
        <f>'TARIFA SIN IVA MODIFICABLE '!$E163*H$1</f>
        <v>534600</v>
      </c>
      <c r="I161" s="73">
        <f>'TARIFA SIN IVA MODIFICABLE '!$F163</f>
        <v>609300</v>
      </c>
      <c r="J161" s="73">
        <f>'TARIFA SIN IVA MODIFICABLE '!$F163</f>
        <v>609300</v>
      </c>
      <c r="K161" s="73">
        <f>'TARIFA SIN IVA MODIFICABLE '!$F163</f>
        <v>609300</v>
      </c>
      <c r="L161" s="73">
        <f>'TARIFA SIN IVA MODIFICABLE '!$F163</f>
        <v>609300</v>
      </c>
      <c r="M161" s="73">
        <f>'TARIFA SIN IVA MODIFICABLE '!$F163</f>
        <v>609300</v>
      </c>
      <c r="N161" s="73">
        <f>'TARIFA SIN IVA MODIFICABLE '!$F163</f>
        <v>609300</v>
      </c>
      <c r="O161" s="73">
        <f>'TARIFA SIN IVA MODIFICABLE '!$F163</f>
        <v>609300</v>
      </c>
      <c r="P161" s="73">
        <f>'TARIFA SIN IVA MODIFICABLE '!$F163</f>
        <v>609300</v>
      </c>
      <c r="Q161" s="73">
        <f>'TARIFA SIN IVA MODIFICABLE '!$F163</f>
        <v>609300</v>
      </c>
      <c r="R161" s="73">
        <f>'TARIFA SIN IVA MODIFICABLE '!$F163</f>
        <v>609300</v>
      </c>
      <c r="S161" s="73">
        <f>'TARIFA SIN IVA MODIFICABLE '!$F163</f>
        <v>609300</v>
      </c>
      <c r="T161" s="73">
        <f>'TARIFA SIN IVA MODIFICABLE '!$F163</f>
        <v>609300</v>
      </c>
    </row>
    <row r="162" spans="1:20" s="44" customFormat="1" ht="30" x14ac:dyDescent="0.25">
      <c r="A162" s="187" t="str">
        <f>'TARIFA SIN IVA MODIFICABLE '!A164</f>
        <v>EQUIPOS AUDIOVISUALES AUDIO</v>
      </c>
      <c r="B162" s="79" t="str">
        <f>IFERROR(CONCATENATE('TARIFA SIN IVA MODIFICABLE '!B164," ",'TARIFA SIN IVA MODIFICABLE '!C164),"")</f>
        <v>3071349 Micrófono alámbrico Base a piso o a mesa (Incluye cable XLR, no incluye instalación)</v>
      </c>
      <c r="C162" s="73">
        <f>'TARIFA SIN IVA MODIFICABLE '!$D164</f>
        <v>31700</v>
      </c>
      <c r="D162" s="73">
        <f t="shared" si="75"/>
        <v>63400</v>
      </c>
      <c r="E162" s="73">
        <f>'TARIFA SIN IVA MODIFICABLE '!$E164*E$1</f>
        <v>80700</v>
      </c>
      <c r="F162" s="73">
        <f>'TARIFA SIN IVA MODIFICABLE '!$E164*F$1</f>
        <v>107600</v>
      </c>
      <c r="G162" s="73">
        <f>'TARIFA SIN IVA MODIFICABLE '!$E164*G$1</f>
        <v>134500</v>
      </c>
      <c r="H162" s="73">
        <f>'TARIFA SIN IVA MODIFICABLE '!$E164*H$1</f>
        <v>161400</v>
      </c>
      <c r="I162" s="73">
        <f>'TARIFA SIN IVA MODIFICABLE '!$F164</f>
        <v>184100</v>
      </c>
      <c r="J162" s="73">
        <f>'TARIFA SIN IVA MODIFICABLE '!$F164</f>
        <v>184100</v>
      </c>
      <c r="K162" s="73">
        <f>'TARIFA SIN IVA MODIFICABLE '!$F164</f>
        <v>184100</v>
      </c>
      <c r="L162" s="73">
        <f>'TARIFA SIN IVA MODIFICABLE '!$F164</f>
        <v>184100</v>
      </c>
      <c r="M162" s="73">
        <f>'TARIFA SIN IVA MODIFICABLE '!$F164</f>
        <v>184100</v>
      </c>
      <c r="N162" s="73">
        <f>'TARIFA SIN IVA MODIFICABLE '!$F164</f>
        <v>184100</v>
      </c>
      <c r="O162" s="73">
        <f>'TARIFA SIN IVA MODIFICABLE '!$F164</f>
        <v>184100</v>
      </c>
      <c r="P162" s="73">
        <f>'TARIFA SIN IVA MODIFICABLE '!$F164</f>
        <v>184100</v>
      </c>
      <c r="Q162" s="73">
        <f>'TARIFA SIN IVA MODIFICABLE '!$F164</f>
        <v>184100</v>
      </c>
      <c r="R162" s="73">
        <f>'TARIFA SIN IVA MODIFICABLE '!$F164</f>
        <v>184100</v>
      </c>
      <c r="S162" s="73">
        <f>'TARIFA SIN IVA MODIFICABLE '!$F164</f>
        <v>184100</v>
      </c>
      <c r="T162" s="73">
        <f>'TARIFA SIN IVA MODIFICABLE '!$F164</f>
        <v>184100</v>
      </c>
    </row>
    <row r="163" spans="1:20" s="44" customFormat="1" ht="30" x14ac:dyDescent="0.25">
      <c r="A163" s="187" t="str">
        <f>'TARIFA SIN IVA MODIFICABLE '!A165</f>
        <v>EQUIPOS AUDIOVISUALES AUDIO</v>
      </c>
      <c r="B163" s="79" t="str">
        <f>IFERROR(CONCATENATE('TARIFA SIN IVA MODIFICABLE '!B165," ",'TARIFA SIN IVA MODIFICABLE '!C165),"")</f>
        <v xml:space="preserve">3071349 Micrófono Country Man (Incluye Receptor de señal / cable XLR / 2 baterías AA, no incluye instalación) </v>
      </c>
      <c r="C163" s="73">
        <f>'TARIFA SIN IVA MODIFICABLE '!$D165</f>
        <v>204200</v>
      </c>
      <c r="D163" s="73">
        <f t="shared" si="75"/>
        <v>408400</v>
      </c>
      <c r="E163" s="73">
        <f>'TARIFA SIN IVA MODIFICABLE '!$E165*E$1</f>
        <v>520800</v>
      </c>
      <c r="F163" s="73">
        <f>'TARIFA SIN IVA MODIFICABLE '!$E165*F$1</f>
        <v>694400</v>
      </c>
      <c r="G163" s="73">
        <f>'TARIFA SIN IVA MODIFICABLE '!$E165*G$1</f>
        <v>868000</v>
      </c>
      <c r="H163" s="73">
        <f>'TARIFA SIN IVA MODIFICABLE '!$E165*H$1</f>
        <v>1041600</v>
      </c>
      <c r="I163" s="73">
        <f>'TARIFA SIN IVA MODIFICABLE '!$F165</f>
        <v>1186400</v>
      </c>
      <c r="J163" s="73">
        <f>'TARIFA SIN IVA MODIFICABLE '!$F165</f>
        <v>1186400</v>
      </c>
      <c r="K163" s="73">
        <f>'TARIFA SIN IVA MODIFICABLE '!$F165</f>
        <v>1186400</v>
      </c>
      <c r="L163" s="73">
        <f>'TARIFA SIN IVA MODIFICABLE '!$F165</f>
        <v>1186400</v>
      </c>
      <c r="M163" s="73">
        <f>'TARIFA SIN IVA MODIFICABLE '!$F165</f>
        <v>1186400</v>
      </c>
      <c r="N163" s="73">
        <f>'TARIFA SIN IVA MODIFICABLE '!$F165</f>
        <v>1186400</v>
      </c>
      <c r="O163" s="73">
        <f>'TARIFA SIN IVA MODIFICABLE '!$F165</f>
        <v>1186400</v>
      </c>
      <c r="P163" s="73">
        <f>'TARIFA SIN IVA MODIFICABLE '!$F165</f>
        <v>1186400</v>
      </c>
      <c r="Q163" s="73">
        <f>'TARIFA SIN IVA MODIFICABLE '!$F165</f>
        <v>1186400</v>
      </c>
      <c r="R163" s="73">
        <f>'TARIFA SIN IVA MODIFICABLE '!$F165</f>
        <v>1186400</v>
      </c>
      <c r="S163" s="73">
        <f>'TARIFA SIN IVA MODIFICABLE '!$F165</f>
        <v>1186400</v>
      </c>
      <c r="T163" s="73">
        <f>'TARIFA SIN IVA MODIFICABLE '!$F165</f>
        <v>1186400</v>
      </c>
    </row>
    <row r="164" spans="1:20" s="44" customFormat="1" ht="30" x14ac:dyDescent="0.25">
      <c r="A164" s="187" t="str">
        <f>'TARIFA SIN IVA MODIFICABLE '!A166</f>
        <v>EQUIPOS AUDIOVISUALES AUDIO</v>
      </c>
      <c r="B164" s="79" t="str">
        <f>IFERROR(CONCATENATE('TARIFA SIN IVA MODIFICABLE '!B166," ",'TARIFA SIN IVA MODIFICABLE '!C166),"")</f>
        <v>3071349 Micrófono Cuello de Ganso  (Incluye cable XLR, no incluye instalación)</v>
      </c>
      <c r="C164" s="73">
        <f>'TARIFA SIN IVA MODIFICABLE '!$D166</f>
        <v>225400</v>
      </c>
      <c r="D164" s="73">
        <f t="shared" si="75"/>
        <v>450800</v>
      </c>
      <c r="E164" s="73">
        <f>'TARIFA SIN IVA MODIFICABLE '!$E166*E$1</f>
        <v>574800</v>
      </c>
      <c r="F164" s="73">
        <f>'TARIFA SIN IVA MODIFICABLE '!$E166*F$1</f>
        <v>766400</v>
      </c>
      <c r="G164" s="73">
        <f>'TARIFA SIN IVA MODIFICABLE '!$E166*G$1</f>
        <v>958000</v>
      </c>
      <c r="H164" s="73">
        <f>'TARIFA SIN IVA MODIFICABLE '!$E166*H$1</f>
        <v>1149600</v>
      </c>
      <c r="I164" s="73">
        <f>'TARIFA SIN IVA MODIFICABLE '!$F166</f>
        <v>1309500</v>
      </c>
      <c r="J164" s="73">
        <f>'TARIFA SIN IVA MODIFICABLE '!$F166</f>
        <v>1309500</v>
      </c>
      <c r="K164" s="73">
        <f>'TARIFA SIN IVA MODIFICABLE '!$F166</f>
        <v>1309500</v>
      </c>
      <c r="L164" s="73">
        <f>'TARIFA SIN IVA MODIFICABLE '!$F166</f>
        <v>1309500</v>
      </c>
      <c r="M164" s="73">
        <f>'TARIFA SIN IVA MODIFICABLE '!$F166</f>
        <v>1309500</v>
      </c>
      <c r="N164" s="73">
        <f>'TARIFA SIN IVA MODIFICABLE '!$F166</f>
        <v>1309500</v>
      </c>
      <c r="O164" s="73">
        <f>'TARIFA SIN IVA MODIFICABLE '!$F166</f>
        <v>1309500</v>
      </c>
      <c r="P164" s="73">
        <f>'TARIFA SIN IVA MODIFICABLE '!$F166</f>
        <v>1309500</v>
      </c>
      <c r="Q164" s="73">
        <f>'TARIFA SIN IVA MODIFICABLE '!$F166</f>
        <v>1309500</v>
      </c>
      <c r="R164" s="73">
        <f>'TARIFA SIN IVA MODIFICABLE '!$F166</f>
        <v>1309500</v>
      </c>
      <c r="S164" s="73">
        <f>'TARIFA SIN IVA MODIFICABLE '!$F166</f>
        <v>1309500</v>
      </c>
      <c r="T164" s="73">
        <f>'TARIFA SIN IVA MODIFICABLE '!$F166</f>
        <v>1309500</v>
      </c>
    </row>
    <row r="165" spans="1:20" ht="30" x14ac:dyDescent="0.25">
      <c r="A165" s="187" t="str">
        <f>'TARIFA SIN IVA MODIFICABLE '!A167</f>
        <v>EQUIPOS AUDIOVISUALES AUDIO</v>
      </c>
      <c r="B165" s="79" t="str">
        <f>IFERROR(CONCATENATE('TARIFA SIN IVA MODIFICABLE '!B167," ",'TARIFA SIN IVA MODIFICABLE '!C167),"")</f>
        <v>30713212 Sistema de monitoreo In-Ear (No incluye: Baterías y audífonos)</v>
      </c>
      <c r="C165" s="73">
        <f>'TARIFA SIN IVA MODIFICABLE '!$D167</f>
        <v>254300</v>
      </c>
      <c r="D165" s="73">
        <f t="shared" si="75"/>
        <v>508600</v>
      </c>
      <c r="E165" s="73">
        <f>'TARIFA SIN IVA MODIFICABLE '!$E167*E$1</f>
        <v>648600</v>
      </c>
      <c r="F165" s="73">
        <f>'TARIFA SIN IVA MODIFICABLE '!$E167*F$1</f>
        <v>864800</v>
      </c>
      <c r="G165" s="73">
        <f>'TARIFA SIN IVA MODIFICABLE '!$E167*G$1</f>
        <v>1081000</v>
      </c>
      <c r="H165" s="73">
        <f>'TARIFA SIN IVA MODIFICABLE '!$E167*H$1</f>
        <v>1297200</v>
      </c>
      <c r="I165" s="73">
        <f>'TARIFA SIN IVA MODIFICABLE '!$F167</f>
        <v>1477600</v>
      </c>
      <c r="J165" s="73">
        <f>'TARIFA SIN IVA MODIFICABLE '!$F167</f>
        <v>1477600</v>
      </c>
      <c r="K165" s="73">
        <f>'TARIFA SIN IVA MODIFICABLE '!$F167</f>
        <v>1477600</v>
      </c>
      <c r="L165" s="73">
        <f>'TARIFA SIN IVA MODIFICABLE '!$F167</f>
        <v>1477600</v>
      </c>
      <c r="M165" s="73">
        <f>'TARIFA SIN IVA MODIFICABLE '!$F167</f>
        <v>1477600</v>
      </c>
      <c r="N165" s="73">
        <f>'TARIFA SIN IVA MODIFICABLE '!$F167</f>
        <v>1477600</v>
      </c>
      <c r="O165" s="73">
        <f>'TARIFA SIN IVA MODIFICABLE '!$F167</f>
        <v>1477600</v>
      </c>
      <c r="P165" s="73">
        <f>'TARIFA SIN IVA MODIFICABLE '!$F167</f>
        <v>1477600</v>
      </c>
      <c r="Q165" s="73">
        <f>'TARIFA SIN IVA MODIFICABLE '!$F167</f>
        <v>1477600</v>
      </c>
      <c r="R165" s="73">
        <f>'TARIFA SIN IVA MODIFICABLE '!$F167</f>
        <v>1477600</v>
      </c>
      <c r="S165" s="73">
        <f>'TARIFA SIN IVA MODIFICABLE '!$F167</f>
        <v>1477600</v>
      </c>
      <c r="T165" s="73">
        <f>'TARIFA SIN IVA MODIFICABLE '!$F167</f>
        <v>1477600</v>
      </c>
    </row>
    <row r="166" spans="1:20" ht="30" x14ac:dyDescent="0.25">
      <c r="A166" s="187" t="str">
        <f>'TARIFA SIN IVA MODIFICABLE '!A168</f>
        <v>EQUIPOS AUDIOVISUALES AUDIO</v>
      </c>
      <c r="B166" s="79" t="str">
        <f>IFERROR(CONCATENATE('TARIFA SIN IVA MODIFICABLE '!B168," ",'TARIFA SIN IVA MODIFICABLE '!C168),"")</f>
        <v>30713204 Sistema de Audio Barra de Sonido con Subwoofer (Alámbrico, Bluetooth, Fibra y/o NFC)</v>
      </c>
      <c r="C166" s="73">
        <f>'TARIFA SIN IVA MODIFICABLE '!$D168</f>
        <v>108400</v>
      </c>
      <c r="D166" s="73">
        <f t="shared" si="75"/>
        <v>216800</v>
      </c>
      <c r="E166" s="73">
        <f>'TARIFA SIN IVA MODIFICABLE '!$E168*E$1</f>
        <v>276600</v>
      </c>
      <c r="F166" s="73">
        <f>'TARIFA SIN IVA MODIFICABLE '!$E168*F$1</f>
        <v>368800</v>
      </c>
      <c r="G166" s="73">
        <f>'TARIFA SIN IVA MODIFICABLE '!$E168*G$1</f>
        <v>461000</v>
      </c>
      <c r="H166" s="73">
        <f>'TARIFA SIN IVA MODIFICABLE '!$E168*H$1</f>
        <v>553200</v>
      </c>
      <c r="I166" s="73">
        <f>'TARIFA SIN IVA MODIFICABLE '!$F168</f>
        <v>630000</v>
      </c>
      <c r="J166" s="73">
        <f>'TARIFA SIN IVA MODIFICABLE '!$F168</f>
        <v>630000</v>
      </c>
      <c r="K166" s="73">
        <f>'TARIFA SIN IVA MODIFICABLE '!$F168</f>
        <v>630000</v>
      </c>
      <c r="L166" s="73">
        <f>'TARIFA SIN IVA MODIFICABLE '!$F168</f>
        <v>630000</v>
      </c>
      <c r="M166" s="73">
        <f>'TARIFA SIN IVA MODIFICABLE '!$F168</f>
        <v>630000</v>
      </c>
      <c r="N166" s="73">
        <f>'TARIFA SIN IVA MODIFICABLE '!$F168</f>
        <v>630000</v>
      </c>
      <c r="O166" s="73">
        <f>'TARIFA SIN IVA MODIFICABLE '!$F168</f>
        <v>630000</v>
      </c>
      <c r="P166" s="73">
        <f>'TARIFA SIN IVA MODIFICABLE '!$F168</f>
        <v>630000</v>
      </c>
      <c r="Q166" s="73">
        <f>'TARIFA SIN IVA MODIFICABLE '!$F168</f>
        <v>630000</v>
      </c>
      <c r="R166" s="73">
        <f>'TARIFA SIN IVA MODIFICABLE '!$F168</f>
        <v>630000</v>
      </c>
      <c r="S166" s="73">
        <f>'TARIFA SIN IVA MODIFICABLE '!$F168</f>
        <v>630000</v>
      </c>
      <c r="T166" s="73">
        <f>'TARIFA SIN IVA MODIFICABLE '!$F168</f>
        <v>630000</v>
      </c>
    </row>
    <row r="167" spans="1:20" ht="30" x14ac:dyDescent="0.25">
      <c r="A167" s="187" t="str">
        <f>'TARIFA SIN IVA MODIFICABLE '!A169</f>
        <v>EQUIPOS AUDIOVISUALES AUDIO</v>
      </c>
      <c r="B167" s="79" t="str">
        <f>IFERROR(CONCATENATE('TARIFA SIN IVA MODIFICABLE '!B169," ",'TARIFA SIN IVA MODIFICABLE '!C169),"")</f>
        <v>30713204 Sistema de Audio tipo compacto (Barra de Sonido) / conexión Bluetooh / USB  ( No aplica para micrófono)</v>
      </c>
      <c r="C167" s="73">
        <f>'TARIFA SIN IVA MODIFICABLE '!$D169</f>
        <v>262300</v>
      </c>
      <c r="D167" s="73">
        <f t="shared" si="75"/>
        <v>524600</v>
      </c>
      <c r="E167" s="73">
        <f>'TARIFA SIN IVA MODIFICABLE '!$E169*E$1</f>
        <v>668700</v>
      </c>
      <c r="F167" s="73">
        <f>'TARIFA SIN IVA MODIFICABLE '!$E169*F$1</f>
        <v>891600</v>
      </c>
      <c r="G167" s="73">
        <f>'TARIFA SIN IVA MODIFICABLE '!$E169*G$1</f>
        <v>1114500</v>
      </c>
      <c r="H167" s="73">
        <f>'TARIFA SIN IVA MODIFICABLE '!$E169*H$1</f>
        <v>1337400</v>
      </c>
      <c r="I167" s="73">
        <f>'TARIFA SIN IVA MODIFICABLE '!$F169</f>
        <v>1523800</v>
      </c>
      <c r="J167" s="73">
        <f>'TARIFA SIN IVA MODIFICABLE '!$F169</f>
        <v>1523800</v>
      </c>
      <c r="K167" s="73">
        <f>'TARIFA SIN IVA MODIFICABLE '!$F169</f>
        <v>1523800</v>
      </c>
      <c r="L167" s="73">
        <f>'TARIFA SIN IVA MODIFICABLE '!$F169</f>
        <v>1523800</v>
      </c>
      <c r="M167" s="73">
        <f>'TARIFA SIN IVA MODIFICABLE '!$F169</f>
        <v>1523800</v>
      </c>
      <c r="N167" s="73">
        <f>'TARIFA SIN IVA MODIFICABLE '!$F169</f>
        <v>1523800</v>
      </c>
      <c r="O167" s="73">
        <f>'TARIFA SIN IVA MODIFICABLE '!$F169</f>
        <v>1523800</v>
      </c>
      <c r="P167" s="73">
        <f>'TARIFA SIN IVA MODIFICABLE '!$F169</f>
        <v>1523800</v>
      </c>
      <c r="Q167" s="73">
        <f>'TARIFA SIN IVA MODIFICABLE '!$F169</f>
        <v>1523800</v>
      </c>
      <c r="R167" s="73">
        <f>'TARIFA SIN IVA MODIFICABLE '!$F169</f>
        <v>1523800</v>
      </c>
      <c r="S167" s="73">
        <f>'TARIFA SIN IVA MODIFICABLE '!$F169</f>
        <v>1523800</v>
      </c>
      <c r="T167" s="73">
        <f>'TARIFA SIN IVA MODIFICABLE '!$F169</f>
        <v>1523800</v>
      </c>
    </row>
    <row r="168" spans="1:20" ht="45" x14ac:dyDescent="0.25">
      <c r="A168" s="187" t="str">
        <f>'TARIFA SIN IVA MODIFICABLE '!A170</f>
        <v>EQUIPOS AUDIOVISUALES AUDIO</v>
      </c>
      <c r="B168" s="79" t="str">
        <f>IFERROR(CONCATENATE('TARIFA SIN IVA MODIFICABLE '!B170," ",'TARIFA SIN IVA MODIFICABLE '!C170),"")</f>
        <v>30713204 Sistema de Audio compacto Db Technologies Es 503 (Incluye 1 Sub / 2 Cabinas de audio / cable de corriente) (hasta 50 Pax - venue cerrado)</v>
      </c>
      <c r="C168" s="73">
        <f>'TARIFA SIN IVA MODIFICABLE '!$D170</f>
        <v>337400</v>
      </c>
      <c r="D168" s="73">
        <f t="shared" si="75"/>
        <v>674800</v>
      </c>
      <c r="E168" s="73">
        <f>'TARIFA SIN IVA MODIFICABLE '!$E170*E$1</f>
        <v>860400</v>
      </c>
      <c r="F168" s="73">
        <f>'TARIFA SIN IVA MODIFICABLE '!$E170*F$1</f>
        <v>1147200</v>
      </c>
      <c r="G168" s="73">
        <f>'TARIFA SIN IVA MODIFICABLE '!$E170*G$1</f>
        <v>1434000</v>
      </c>
      <c r="H168" s="73">
        <f>'TARIFA SIN IVA MODIFICABLE '!$E170*H$1</f>
        <v>1720800</v>
      </c>
      <c r="I168" s="73">
        <f>'TARIFA SIN IVA MODIFICABLE '!$F170</f>
        <v>1960500</v>
      </c>
      <c r="J168" s="73">
        <f>'TARIFA SIN IVA MODIFICABLE '!$F170</f>
        <v>1960500</v>
      </c>
      <c r="K168" s="73">
        <f>'TARIFA SIN IVA MODIFICABLE '!$F170</f>
        <v>1960500</v>
      </c>
      <c r="L168" s="73">
        <f>'TARIFA SIN IVA MODIFICABLE '!$F170</f>
        <v>1960500</v>
      </c>
      <c r="M168" s="73">
        <f>'TARIFA SIN IVA MODIFICABLE '!$F170</f>
        <v>1960500</v>
      </c>
      <c r="N168" s="73">
        <f>'TARIFA SIN IVA MODIFICABLE '!$F170</f>
        <v>1960500</v>
      </c>
      <c r="O168" s="73">
        <f>'TARIFA SIN IVA MODIFICABLE '!$F170</f>
        <v>1960500</v>
      </c>
      <c r="P168" s="73">
        <f>'TARIFA SIN IVA MODIFICABLE '!$F170</f>
        <v>1960500</v>
      </c>
      <c r="Q168" s="73">
        <f>'TARIFA SIN IVA MODIFICABLE '!$F170</f>
        <v>1960500</v>
      </c>
      <c r="R168" s="73">
        <f>'TARIFA SIN IVA MODIFICABLE '!$F170</f>
        <v>1960500</v>
      </c>
      <c r="S168" s="73">
        <f>'TARIFA SIN IVA MODIFICABLE '!$F170</f>
        <v>1960500</v>
      </c>
      <c r="T168" s="73">
        <f>'TARIFA SIN IVA MODIFICABLE '!$F170</f>
        <v>1960500</v>
      </c>
    </row>
    <row r="169" spans="1:20" ht="45" x14ac:dyDescent="0.25">
      <c r="A169" s="187" t="str">
        <f>'TARIFA SIN IVA MODIFICABLE '!A171</f>
        <v>EQUIPOS AUDIOVISUALES AUDIO</v>
      </c>
      <c r="B169" s="79" t="str">
        <f>IFERROR(CONCATENATE('TARIFA SIN IVA MODIFICABLE '!B171," ",'TARIFA SIN IVA MODIFICABLE '!C171),"")</f>
        <v>3070411 Sonido de 1 a 50 Pax (Incluye 1 cabina activa / 1 Micrófono alámbrico / cable XLR / 1 trípodes) (No incluye operario permanente)</v>
      </c>
      <c r="C169" s="73">
        <f>'TARIFA SIN IVA MODIFICABLE '!$D171</f>
        <v>108400</v>
      </c>
      <c r="D169" s="73">
        <f t="shared" si="75"/>
        <v>216800</v>
      </c>
      <c r="E169" s="73">
        <f>'TARIFA SIN IVA MODIFICABLE '!$E171*E$1</f>
        <v>276600</v>
      </c>
      <c r="F169" s="73">
        <f>'TARIFA SIN IVA MODIFICABLE '!$E171*F$1</f>
        <v>368800</v>
      </c>
      <c r="G169" s="73">
        <f>'TARIFA SIN IVA MODIFICABLE '!$E171*G$1</f>
        <v>461000</v>
      </c>
      <c r="H169" s="73">
        <f>'TARIFA SIN IVA MODIFICABLE '!$E171*H$1</f>
        <v>553200</v>
      </c>
      <c r="I169" s="73">
        <f>'TARIFA SIN IVA MODIFICABLE '!$F171</f>
        <v>630000</v>
      </c>
      <c r="J169" s="73">
        <f>'TARIFA SIN IVA MODIFICABLE '!$F171</f>
        <v>630000</v>
      </c>
      <c r="K169" s="73">
        <f>'TARIFA SIN IVA MODIFICABLE '!$F171</f>
        <v>630000</v>
      </c>
      <c r="L169" s="73">
        <f>'TARIFA SIN IVA MODIFICABLE '!$F171</f>
        <v>630000</v>
      </c>
      <c r="M169" s="73">
        <f>'TARIFA SIN IVA MODIFICABLE '!$F171</f>
        <v>630000</v>
      </c>
      <c r="N169" s="73">
        <f>'TARIFA SIN IVA MODIFICABLE '!$F171</f>
        <v>630000</v>
      </c>
      <c r="O169" s="73">
        <f>'TARIFA SIN IVA MODIFICABLE '!$F171</f>
        <v>630000</v>
      </c>
      <c r="P169" s="73">
        <f>'TARIFA SIN IVA MODIFICABLE '!$F171</f>
        <v>630000</v>
      </c>
      <c r="Q169" s="73">
        <f>'TARIFA SIN IVA MODIFICABLE '!$F171</f>
        <v>630000</v>
      </c>
      <c r="R169" s="73">
        <f>'TARIFA SIN IVA MODIFICABLE '!$F171</f>
        <v>630000</v>
      </c>
      <c r="S169" s="73">
        <f>'TARIFA SIN IVA MODIFICABLE '!$F171</f>
        <v>630000</v>
      </c>
      <c r="T169" s="73">
        <f>'TARIFA SIN IVA MODIFICABLE '!$F171</f>
        <v>630000</v>
      </c>
    </row>
    <row r="170" spans="1:20" ht="30" x14ac:dyDescent="0.25">
      <c r="A170" s="187" t="str">
        <f>'TARIFA SIN IVA MODIFICABLE '!A172</f>
        <v>EQUIPOS AUDIOVISUALES AUDIO</v>
      </c>
      <c r="B170" s="79" t="str">
        <f>IFERROR(CONCATENATE('TARIFA SIN IVA MODIFICABLE '!B172," ",'TARIFA SIN IVA MODIFICABLE '!C172),"")</f>
        <v>3070411 Sonido de 51 a 100 Pax + 1 micrófono alámbrico + consola de audio analoga 2ch (no incluye operario)</v>
      </c>
      <c r="C170" s="73">
        <f>'TARIFA SIN IVA MODIFICABLE '!$D172</f>
        <v>160700</v>
      </c>
      <c r="D170" s="73">
        <f t="shared" si="75"/>
        <v>321400</v>
      </c>
      <c r="E170" s="73">
        <f>'TARIFA SIN IVA MODIFICABLE '!$E172*E$1</f>
        <v>409800</v>
      </c>
      <c r="F170" s="73">
        <f>'TARIFA SIN IVA MODIFICABLE '!$E172*F$1</f>
        <v>546400</v>
      </c>
      <c r="G170" s="73">
        <f>'TARIFA SIN IVA MODIFICABLE '!$E172*G$1</f>
        <v>683000</v>
      </c>
      <c r="H170" s="73">
        <f>'TARIFA SIN IVA MODIFICABLE '!$E172*H$1</f>
        <v>819600</v>
      </c>
      <c r="I170" s="73">
        <f>'TARIFA SIN IVA MODIFICABLE '!$F172</f>
        <v>933900</v>
      </c>
      <c r="J170" s="73">
        <f>'TARIFA SIN IVA MODIFICABLE '!$F172</f>
        <v>933900</v>
      </c>
      <c r="K170" s="73">
        <f>'TARIFA SIN IVA MODIFICABLE '!$F172</f>
        <v>933900</v>
      </c>
      <c r="L170" s="73">
        <f>'TARIFA SIN IVA MODIFICABLE '!$F172</f>
        <v>933900</v>
      </c>
      <c r="M170" s="73">
        <f>'TARIFA SIN IVA MODIFICABLE '!$F172</f>
        <v>933900</v>
      </c>
      <c r="N170" s="73">
        <f>'TARIFA SIN IVA MODIFICABLE '!$F172</f>
        <v>933900</v>
      </c>
      <c r="O170" s="73">
        <f>'TARIFA SIN IVA MODIFICABLE '!$F172</f>
        <v>933900</v>
      </c>
      <c r="P170" s="73">
        <f>'TARIFA SIN IVA MODIFICABLE '!$F172</f>
        <v>933900</v>
      </c>
      <c r="Q170" s="73">
        <f>'TARIFA SIN IVA MODIFICABLE '!$F172</f>
        <v>933900</v>
      </c>
      <c r="R170" s="73">
        <f>'TARIFA SIN IVA MODIFICABLE '!$F172</f>
        <v>933900</v>
      </c>
      <c r="S170" s="73">
        <f>'TARIFA SIN IVA MODIFICABLE '!$F172</f>
        <v>933900</v>
      </c>
      <c r="T170" s="73">
        <f>'TARIFA SIN IVA MODIFICABLE '!$F172</f>
        <v>933900</v>
      </c>
    </row>
    <row r="171" spans="1:20" ht="45" x14ac:dyDescent="0.25">
      <c r="A171" s="187" t="str">
        <f>'TARIFA SIN IVA MODIFICABLE '!A173</f>
        <v>EQUIPOS AUDIOVISUALES AUDIO</v>
      </c>
      <c r="B171" s="79" t="str">
        <f>IFERROR(CONCATENATE('TARIFA SIN IVA MODIFICABLE '!B173," ",'TARIFA SIN IVA MODIFICABLE '!C173),"")</f>
        <v>3070411 Sonido de 100 a 200 Pax (Incluye 2 cabinas activas / 2 Micrófono alámbrico / 2 cables XLR / 4 trípodes) (No incluye operario permanente)</v>
      </c>
      <c r="C171" s="73">
        <f>'TARIFA SIN IVA MODIFICABLE '!$D173</f>
        <v>277000</v>
      </c>
      <c r="D171" s="73">
        <f t="shared" si="75"/>
        <v>554000</v>
      </c>
      <c r="E171" s="73">
        <f>'TARIFA SIN IVA MODIFICABLE '!$E173*E$1</f>
        <v>706500</v>
      </c>
      <c r="F171" s="73">
        <f>'TARIFA SIN IVA MODIFICABLE '!$E173*F$1</f>
        <v>942000</v>
      </c>
      <c r="G171" s="73">
        <f>'TARIFA SIN IVA MODIFICABLE '!$E173*G$1</f>
        <v>1177500</v>
      </c>
      <c r="H171" s="73">
        <f>'TARIFA SIN IVA MODIFICABLE '!$E173*H$1</f>
        <v>1413000</v>
      </c>
      <c r="I171" s="73">
        <f>'TARIFA SIN IVA MODIFICABLE '!$F173</f>
        <v>1609500</v>
      </c>
      <c r="J171" s="73">
        <f>'TARIFA SIN IVA MODIFICABLE '!$F173</f>
        <v>1609500</v>
      </c>
      <c r="K171" s="73">
        <f>'TARIFA SIN IVA MODIFICABLE '!$F173</f>
        <v>1609500</v>
      </c>
      <c r="L171" s="73">
        <f>'TARIFA SIN IVA MODIFICABLE '!$F173</f>
        <v>1609500</v>
      </c>
      <c r="M171" s="73">
        <f>'TARIFA SIN IVA MODIFICABLE '!$F173</f>
        <v>1609500</v>
      </c>
      <c r="N171" s="73">
        <f>'TARIFA SIN IVA MODIFICABLE '!$F173</f>
        <v>1609500</v>
      </c>
      <c r="O171" s="73">
        <f>'TARIFA SIN IVA MODIFICABLE '!$F173</f>
        <v>1609500</v>
      </c>
      <c r="P171" s="73">
        <f>'TARIFA SIN IVA MODIFICABLE '!$F173</f>
        <v>1609500</v>
      </c>
      <c r="Q171" s="73">
        <f>'TARIFA SIN IVA MODIFICABLE '!$F173</f>
        <v>1609500</v>
      </c>
      <c r="R171" s="73">
        <f>'TARIFA SIN IVA MODIFICABLE '!$F173</f>
        <v>1609500</v>
      </c>
      <c r="S171" s="73">
        <f>'TARIFA SIN IVA MODIFICABLE '!$F173</f>
        <v>1609500</v>
      </c>
      <c r="T171" s="73">
        <f>'TARIFA SIN IVA MODIFICABLE '!$F173</f>
        <v>1609500</v>
      </c>
    </row>
    <row r="172" spans="1:20" ht="45" x14ac:dyDescent="0.25">
      <c r="A172" s="187" t="str">
        <f>'TARIFA SIN IVA MODIFICABLE '!A174</f>
        <v>EQUIPOS AUDIOVISUALES SERVICIOS COMPLEMENTARIOS</v>
      </c>
      <c r="B172" s="79" t="str">
        <f>IFERROR(CONCATENATE('TARIFA SIN IVA MODIFICABLE '!B174," ",'TARIFA SIN IVA MODIFICABLE '!C174),"")</f>
        <v>3071285 Pasador de diapositivas USB de mediano alcance con puntero Laser</v>
      </c>
      <c r="C172" s="73">
        <f>'TARIFA SIN IVA MODIFICABLE '!$D174</f>
        <v>24100</v>
      </c>
      <c r="D172" s="73">
        <f t="shared" si="75"/>
        <v>48200</v>
      </c>
      <c r="E172" s="73">
        <f>'TARIFA SIN IVA MODIFICABLE '!$E174*E$1</f>
        <v>61500</v>
      </c>
      <c r="F172" s="73">
        <f>'TARIFA SIN IVA MODIFICABLE '!$E174*F$1</f>
        <v>82000</v>
      </c>
      <c r="G172" s="73">
        <f>'TARIFA SIN IVA MODIFICABLE '!$E174*G$1</f>
        <v>102500</v>
      </c>
      <c r="H172" s="73">
        <f>'TARIFA SIN IVA MODIFICABLE '!$E174*H$1</f>
        <v>123000</v>
      </c>
      <c r="I172" s="73">
        <f>'TARIFA SIN IVA MODIFICABLE '!$F174</f>
        <v>139900</v>
      </c>
      <c r="J172" s="73">
        <f>'TARIFA SIN IVA MODIFICABLE '!$F174</f>
        <v>139900</v>
      </c>
      <c r="K172" s="73">
        <f>'TARIFA SIN IVA MODIFICABLE '!$F174</f>
        <v>139900</v>
      </c>
      <c r="L172" s="73">
        <f>'TARIFA SIN IVA MODIFICABLE '!$F174</f>
        <v>139900</v>
      </c>
      <c r="M172" s="73">
        <f>'TARIFA SIN IVA MODIFICABLE '!$F174</f>
        <v>139900</v>
      </c>
      <c r="N172" s="73">
        <f>'TARIFA SIN IVA MODIFICABLE '!$F174</f>
        <v>139900</v>
      </c>
      <c r="O172" s="73">
        <f>'TARIFA SIN IVA MODIFICABLE '!$F174</f>
        <v>139900</v>
      </c>
      <c r="P172" s="73">
        <f>'TARIFA SIN IVA MODIFICABLE '!$F174</f>
        <v>139900</v>
      </c>
      <c r="Q172" s="73">
        <f>'TARIFA SIN IVA MODIFICABLE '!$F174</f>
        <v>139900</v>
      </c>
      <c r="R172" s="73">
        <f>'TARIFA SIN IVA MODIFICABLE '!$F174</f>
        <v>139900</v>
      </c>
      <c r="S172" s="73">
        <f>'TARIFA SIN IVA MODIFICABLE '!$F174</f>
        <v>139900</v>
      </c>
      <c r="T172" s="73">
        <f>'TARIFA SIN IVA MODIFICABLE '!$F174</f>
        <v>139900</v>
      </c>
    </row>
    <row r="173" spans="1:20" ht="25.5" customHeight="1" x14ac:dyDescent="0.25">
      <c r="A173" s="187" t="str">
        <f>'TARIFA SIN IVA MODIFICABLE '!A175</f>
        <v>EQUIPOS AUDIOVISUALES SERVICIOS COMPLEMENTARIOS</v>
      </c>
      <c r="B173" s="79" t="str">
        <f>IFERROR(CONCATENATE('TARIFA SIN IVA MODIFICABLE '!B175," ",'TARIFA SIN IVA MODIFICABLE '!C175),"")</f>
        <v>3071282 Clicker Profesional (largo alcance)</v>
      </c>
      <c r="C173" s="73">
        <f>'TARIFA SIN IVA MODIFICABLE '!$D175</f>
        <v>263600</v>
      </c>
      <c r="D173" s="73">
        <f t="shared" si="75"/>
        <v>527200</v>
      </c>
      <c r="E173" s="73">
        <f>'TARIFA SIN IVA MODIFICABLE '!$E175*E$1</f>
        <v>672300</v>
      </c>
      <c r="F173" s="73">
        <f>'TARIFA SIN IVA MODIFICABLE '!$E175*F$1</f>
        <v>896400</v>
      </c>
      <c r="G173" s="73">
        <f>'TARIFA SIN IVA MODIFICABLE '!$E175*G$1</f>
        <v>1120500</v>
      </c>
      <c r="H173" s="73">
        <f>'TARIFA SIN IVA MODIFICABLE '!$E175*H$1</f>
        <v>1344600</v>
      </c>
      <c r="I173" s="73">
        <f>'TARIFA SIN IVA MODIFICABLE '!$F175</f>
        <v>1531700</v>
      </c>
      <c r="J173" s="73">
        <f>'TARIFA SIN IVA MODIFICABLE '!$F175</f>
        <v>1531700</v>
      </c>
      <c r="K173" s="73">
        <f>'TARIFA SIN IVA MODIFICABLE '!$F175</f>
        <v>1531700</v>
      </c>
      <c r="L173" s="73">
        <f>'TARIFA SIN IVA MODIFICABLE '!$F175</f>
        <v>1531700</v>
      </c>
      <c r="M173" s="73">
        <f>'TARIFA SIN IVA MODIFICABLE '!$F175</f>
        <v>1531700</v>
      </c>
      <c r="N173" s="73">
        <f>'TARIFA SIN IVA MODIFICABLE '!$F175</f>
        <v>1531700</v>
      </c>
      <c r="O173" s="73">
        <f>'TARIFA SIN IVA MODIFICABLE '!$F175</f>
        <v>1531700</v>
      </c>
      <c r="P173" s="73">
        <f>'TARIFA SIN IVA MODIFICABLE '!$F175</f>
        <v>1531700</v>
      </c>
      <c r="Q173" s="73">
        <f>'TARIFA SIN IVA MODIFICABLE '!$F175</f>
        <v>1531700</v>
      </c>
      <c r="R173" s="73">
        <f>'TARIFA SIN IVA MODIFICABLE '!$F175</f>
        <v>1531700</v>
      </c>
      <c r="S173" s="73">
        <f>'TARIFA SIN IVA MODIFICABLE '!$F175</f>
        <v>1531700</v>
      </c>
      <c r="T173" s="73">
        <f>'TARIFA SIN IVA MODIFICABLE '!$F175</f>
        <v>1531700</v>
      </c>
    </row>
    <row r="174" spans="1:20" ht="45" x14ac:dyDescent="0.25">
      <c r="A174" s="187" t="str">
        <f>'TARIFA SIN IVA MODIFICABLE '!A176</f>
        <v>EQUIPOS AUDIOVISUALES SERVICIOS COMPLEMENTARIOS</v>
      </c>
      <c r="B174" s="79" t="str">
        <f>IFERROR(CONCATENATE('TARIFA SIN IVA MODIFICABLE '!B176," ",'TARIFA SIN IVA MODIFICABLE '!C176),"")</f>
        <v xml:space="preserve">3070534 Técnico Audiovisual de soporte y apoyo (valor hasta por 8 horas) </v>
      </c>
      <c r="C174" s="73">
        <f>'TARIFA SIN IVA MODIFICABLE '!$D176</f>
        <v>290100</v>
      </c>
      <c r="D174" s="73">
        <f t="shared" ref="D174:T174" si="76">$C$174*D$1</f>
        <v>580200</v>
      </c>
      <c r="E174" s="73">
        <f t="shared" si="76"/>
        <v>870300</v>
      </c>
      <c r="F174" s="73">
        <f t="shared" si="76"/>
        <v>1160400</v>
      </c>
      <c r="G174" s="73">
        <f t="shared" si="76"/>
        <v>1450500</v>
      </c>
      <c r="H174" s="73">
        <f t="shared" si="76"/>
        <v>1740600</v>
      </c>
      <c r="I174" s="73">
        <f t="shared" si="76"/>
        <v>2030700</v>
      </c>
      <c r="J174" s="73">
        <f t="shared" si="76"/>
        <v>2320800</v>
      </c>
      <c r="K174" s="73">
        <f t="shared" si="76"/>
        <v>2610900</v>
      </c>
      <c r="L174" s="73">
        <f t="shared" si="76"/>
        <v>2901000</v>
      </c>
      <c r="M174" s="73">
        <f t="shared" si="76"/>
        <v>3191100</v>
      </c>
      <c r="N174" s="73">
        <f t="shared" si="76"/>
        <v>3481200</v>
      </c>
      <c r="O174" s="73">
        <f t="shared" si="76"/>
        <v>3771300</v>
      </c>
      <c r="P174" s="73">
        <f t="shared" si="76"/>
        <v>4061400</v>
      </c>
      <c r="Q174" s="73">
        <f t="shared" si="76"/>
        <v>4351500</v>
      </c>
      <c r="R174" s="73">
        <f t="shared" si="76"/>
        <v>4641600</v>
      </c>
      <c r="S174" s="73">
        <f t="shared" si="76"/>
        <v>4931700</v>
      </c>
      <c r="T174" s="73">
        <f t="shared" si="76"/>
        <v>5221800</v>
      </c>
    </row>
    <row r="175" spans="1:20" ht="30" x14ac:dyDescent="0.25">
      <c r="A175" s="187" t="str">
        <f>'TARIFA SIN IVA MODIFICABLE '!A177</f>
        <v>EQUIPOS DE OFICINA Y COMPUTO EQUIPOS</v>
      </c>
      <c r="B175" s="79" t="str">
        <f>IFERROR(CONCATENATE('TARIFA SIN IVA MODIFICABLE '!B177," ",'TARIFA SIN IVA MODIFICABLE '!C177),"")</f>
        <v>3071284 Tablet táctil 10" RAM:1GB / Conectividad: 3G / Sistema Operativo Android 9.0</v>
      </c>
      <c r="C175" s="73">
        <f>'TARIFA SIN IVA MODIFICABLE '!$D177</f>
        <v>0</v>
      </c>
      <c r="D175" s="73">
        <f t="shared" ref="D175:D177" si="77">C175*$D$1</f>
        <v>0</v>
      </c>
      <c r="E175" s="73">
        <f>'TARIFA SIN IVA MODIFICABLE '!$D180*E$1</f>
        <v>625800</v>
      </c>
      <c r="F175" s="73">
        <f>'TARIFA SIN IVA MODIFICABLE '!$D180*F$1</f>
        <v>834400</v>
      </c>
      <c r="G175" s="73">
        <f>'TARIFA SIN IVA MODIFICABLE '!$D180*G$1</f>
        <v>1043000</v>
      </c>
      <c r="H175" s="73">
        <f>'TARIFA SIN IVA MODIFICABLE '!$D180*H$1</f>
        <v>1251600</v>
      </c>
      <c r="I175" s="73">
        <f>'TARIFA SIN IVA MODIFICABLE '!$D180*I$1</f>
        <v>1460200</v>
      </c>
      <c r="J175" s="73">
        <f>'TARIFA SIN IVA MODIFICABLE '!$D180*J$1</f>
        <v>1668800</v>
      </c>
      <c r="K175" s="73">
        <f>'TARIFA SIN IVA MODIFICABLE '!$D180*K$1</f>
        <v>1877400</v>
      </c>
      <c r="L175" s="73">
        <f>'TARIFA SIN IVA MODIFICABLE '!$D180*L$1</f>
        <v>2086000</v>
      </c>
      <c r="M175" s="73">
        <f>'TARIFA SIN IVA MODIFICABLE '!$D180*M$1</f>
        <v>2294600</v>
      </c>
      <c r="N175" s="73">
        <f>'TARIFA SIN IVA MODIFICABLE '!$D180*N$1</f>
        <v>2503200</v>
      </c>
      <c r="O175" s="73">
        <f>'TARIFA SIN IVA MODIFICABLE '!$D180*O$1</f>
        <v>2711800</v>
      </c>
      <c r="P175" s="73">
        <f>'TARIFA SIN IVA MODIFICABLE '!$D180*P$1</f>
        <v>2920400</v>
      </c>
      <c r="Q175" s="73">
        <f>'TARIFA SIN IVA MODIFICABLE '!$D180*Q$1</f>
        <v>3129000</v>
      </c>
      <c r="R175" s="73">
        <f>'TARIFA SIN IVA MODIFICABLE '!$D180*R$1</f>
        <v>3337600</v>
      </c>
      <c r="S175" s="73">
        <f>'TARIFA SIN IVA MODIFICABLE '!$D180*S$1</f>
        <v>3546200</v>
      </c>
      <c r="T175" s="73">
        <f>'TARIFA SIN IVA MODIFICABLE '!$D180*T$1</f>
        <v>3754800</v>
      </c>
    </row>
    <row r="176" spans="1:20" ht="30" x14ac:dyDescent="0.25">
      <c r="A176" s="187" t="str">
        <f>'TARIFA SIN IVA MODIFICABLE '!A178</f>
        <v>EQUIPOS DE OFICINA Y COMPUTO EQUIPOS</v>
      </c>
      <c r="B176" s="79" t="str">
        <f>IFERROR(CONCATENATE('TARIFA SIN IVA MODIFICABLE '!B178," ",'TARIFA SIN IVA MODIFICABLE '!C178),"")</f>
        <v>30713144 Computador portátil de 14" sistema operativo Windows 10, tarjeta RAM de 4GB, DD 256GB</v>
      </c>
      <c r="C176" s="73">
        <f>'TARIFA SIN IVA MODIFICABLE '!$D178</f>
        <v>0</v>
      </c>
      <c r="D176" s="73">
        <f t="shared" si="77"/>
        <v>0</v>
      </c>
      <c r="E176" s="73">
        <f>'TARIFA SIN IVA MODIFICABLE '!$D181*E$1</f>
        <v>1010700</v>
      </c>
      <c r="F176" s="73">
        <f>'TARIFA SIN IVA MODIFICABLE '!$D181*F$1</f>
        <v>1347600</v>
      </c>
      <c r="G176" s="73">
        <f>'TARIFA SIN IVA MODIFICABLE '!$D181*G$1</f>
        <v>1684500</v>
      </c>
      <c r="H176" s="73">
        <f>'TARIFA SIN IVA MODIFICABLE '!$D181*H$1</f>
        <v>2021400</v>
      </c>
      <c r="I176" s="73">
        <f>'TARIFA SIN IVA MODIFICABLE '!$D181*I$1</f>
        <v>2358300</v>
      </c>
      <c r="J176" s="73">
        <f>'TARIFA SIN IVA MODIFICABLE '!$D181*J$1</f>
        <v>2695200</v>
      </c>
      <c r="K176" s="73">
        <f>'TARIFA SIN IVA MODIFICABLE '!$D181*K$1</f>
        <v>3032100</v>
      </c>
      <c r="L176" s="73">
        <f>'TARIFA SIN IVA MODIFICABLE '!$D181*L$1</f>
        <v>3369000</v>
      </c>
      <c r="M176" s="73">
        <f>'TARIFA SIN IVA MODIFICABLE '!$D181*M$1</f>
        <v>3705900</v>
      </c>
      <c r="N176" s="73">
        <f>'TARIFA SIN IVA MODIFICABLE '!$D181*N$1</f>
        <v>4042800</v>
      </c>
      <c r="O176" s="73">
        <f>'TARIFA SIN IVA MODIFICABLE '!$D181*O$1</f>
        <v>4379700</v>
      </c>
      <c r="P176" s="73">
        <f>'TARIFA SIN IVA MODIFICABLE '!$D181*P$1</f>
        <v>4716600</v>
      </c>
      <c r="Q176" s="73">
        <f>'TARIFA SIN IVA MODIFICABLE '!$D181*Q$1</f>
        <v>5053500</v>
      </c>
      <c r="R176" s="73">
        <f>'TARIFA SIN IVA MODIFICABLE '!$D181*R$1</f>
        <v>5390400</v>
      </c>
      <c r="S176" s="73">
        <f>'TARIFA SIN IVA MODIFICABLE '!$D181*S$1</f>
        <v>5727300</v>
      </c>
      <c r="T176" s="73">
        <f>'TARIFA SIN IVA MODIFICABLE '!$D181*T$1</f>
        <v>6064200</v>
      </c>
    </row>
    <row r="177" spans="1:20" ht="30" x14ac:dyDescent="0.25">
      <c r="A177" s="187" t="str">
        <f>'TARIFA SIN IVA MODIFICABLE '!A179</f>
        <v>EQUIPOS DE OFICINA Y COMPUTO EQUIPOS</v>
      </c>
      <c r="B177" s="79" t="str">
        <f>IFERROR(CONCATENATE('TARIFA SIN IVA MODIFICABLE '!B179," ",'TARIFA SIN IVA MODIFICABLE '!C179),"")</f>
        <v>30713147 Impresora Láser Blanco y Negro (con 1 tóner)</v>
      </c>
      <c r="C177" s="73">
        <f>'TARIFA SIN IVA MODIFICABLE '!$D179</f>
        <v>0</v>
      </c>
      <c r="D177" s="73">
        <f t="shared" si="77"/>
        <v>0</v>
      </c>
      <c r="E177" s="73">
        <f>'TARIFA SIN IVA MODIFICABLE '!E191</f>
        <v>96639</v>
      </c>
      <c r="F177" s="73">
        <f t="shared" ref="F131:H177" si="78">$E177</f>
        <v>96639</v>
      </c>
      <c r="G177" s="73">
        <f t="shared" si="78"/>
        <v>96639</v>
      </c>
      <c r="H177" s="73">
        <f t="shared" si="78"/>
        <v>96639</v>
      </c>
      <c r="I177" s="73">
        <f>'TARIFA SIN IVA MODIFICABLE '!F191</f>
        <v>96639</v>
      </c>
      <c r="J177" s="73">
        <f t="shared" ref="J131:L177" si="79">$I177</f>
        <v>96639</v>
      </c>
      <c r="K177" s="73">
        <f t="shared" si="79"/>
        <v>96639</v>
      </c>
      <c r="L177" s="73">
        <f t="shared" si="79"/>
        <v>96639</v>
      </c>
      <c r="M177" s="73">
        <f t="shared" ref="M130:P177" si="80">$I177</f>
        <v>96639</v>
      </c>
      <c r="N177" s="73">
        <f t="shared" si="80"/>
        <v>96639</v>
      </c>
      <c r="O177" s="73">
        <f t="shared" si="80"/>
        <v>96639</v>
      </c>
      <c r="P177" s="73">
        <f t="shared" si="80"/>
        <v>96639</v>
      </c>
      <c r="Q177" s="73">
        <f t="shared" ref="Q177:T177" si="81">$I177</f>
        <v>96639</v>
      </c>
      <c r="R177" s="73">
        <f t="shared" si="81"/>
        <v>96639</v>
      </c>
      <c r="S177" s="73">
        <f t="shared" si="81"/>
        <v>96639</v>
      </c>
      <c r="T177" s="73">
        <f t="shared" si="81"/>
        <v>96639</v>
      </c>
    </row>
    <row r="178" spans="1:20" ht="30" x14ac:dyDescent="0.25">
      <c r="A178" s="187" t="str">
        <f>'TARIFA SIN IVA MODIFICABLE '!A180</f>
        <v>ASEO  BÁSICO</v>
      </c>
      <c r="B178" s="79" t="str">
        <f>IFERROR(CONCATENATE('TARIFA SIN IVA MODIFICABLE '!B180," ",'TARIFA SIN IVA MODIFICABLE '!C180),"")</f>
        <v xml:space="preserve">3071312 Servicio de Aseo Permanente 8 horas - 1 Operario de aseo día ordinario </v>
      </c>
      <c r="C178" s="73">
        <f>'TARIFA SIN IVA MODIFICABLE '!$D180</f>
        <v>208600</v>
      </c>
      <c r="D178" s="73">
        <f t="shared" ref="D178:T178" si="82">$C$178*D$1</f>
        <v>417200</v>
      </c>
      <c r="E178" s="73">
        <f t="shared" si="82"/>
        <v>625800</v>
      </c>
      <c r="F178" s="73">
        <f t="shared" si="82"/>
        <v>834400</v>
      </c>
      <c r="G178" s="73">
        <f t="shared" si="82"/>
        <v>1043000</v>
      </c>
      <c r="H178" s="73">
        <f t="shared" si="82"/>
        <v>1251600</v>
      </c>
      <c r="I178" s="73">
        <f>$C$178*I$1</f>
        <v>1460200</v>
      </c>
      <c r="J178" s="73">
        <f t="shared" si="82"/>
        <v>1668800</v>
      </c>
      <c r="K178" s="73">
        <f t="shared" si="82"/>
        <v>1877400</v>
      </c>
      <c r="L178" s="73">
        <f t="shared" si="82"/>
        <v>2086000</v>
      </c>
      <c r="M178" s="73">
        <f t="shared" si="82"/>
        <v>2294600</v>
      </c>
      <c r="N178" s="73">
        <f t="shared" si="82"/>
        <v>2503200</v>
      </c>
      <c r="O178" s="73">
        <f t="shared" si="82"/>
        <v>2711800</v>
      </c>
      <c r="P178" s="73">
        <f t="shared" si="82"/>
        <v>2920400</v>
      </c>
      <c r="Q178" s="73">
        <f t="shared" si="82"/>
        <v>3129000</v>
      </c>
      <c r="R178" s="73">
        <f t="shared" si="82"/>
        <v>3337600</v>
      </c>
      <c r="S178" s="73">
        <f t="shared" si="82"/>
        <v>3546200</v>
      </c>
      <c r="T178" s="73">
        <f t="shared" si="82"/>
        <v>3754800</v>
      </c>
    </row>
    <row r="179" spans="1:20" ht="30" x14ac:dyDescent="0.25">
      <c r="A179" s="187" t="str">
        <f>'TARIFA SIN IVA MODIFICABLE '!A181</f>
        <v>ASEO  BÁSICO</v>
      </c>
      <c r="B179" s="79" t="str">
        <f>IFERROR(CONCATENATE('TARIFA SIN IVA MODIFICABLE '!B181," ",'TARIFA SIN IVA MODIFICABLE '!C181),"")</f>
        <v>3071312 Servicio de Aseo Permanente 8 horas - 1 Operario de aseo día festivo</v>
      </c>
      <c r="C179" s="73">
        <f>'TARIFA SIN IVA MODIFICABLE '!$D181</f>
        <v>336900</v>
      </c>
      <c r="D179" s="73">
        <f t="shared" ref="D179:T179" si="83">$C$179*D$1</f>
        <v>673800</v>
      </c>
      <c r="E179" s="73">
        <f t="shared" si="83"/>
        <v>1010700</v>
      </c>
      <c r="F179" s="73">
        <f t="shared" si="83"/>
        <v>1347600</v>
      </c>
      <c r="G179" s="73">
        <f t="shared" si="83"/>
        <v>1684500</v>
      </c>
      <c r="H179" s="73">
        <f t="shared" si="83"/>
        <v>2021400</v>
      </c>
      <c r="I179" s="73">
        <f t="shared" si="83"/>
        <v>2358300</v>
      </c>
      <c r="J179" s="73">
        <f t="shared" si="83"/>
        <v>2695200</v>
      </c>
      <c r="K179" s="73">
        <f t="shared" si="83"/>
        <v>3032100</v>
      </c>
      <c r="L179" s="73">
        <f t="shared" si="83"/>
        <v>3369000</v>
      </c>
      <c r="M179" s="73">
        <f t="shared" si="83"/>
        <v>3705900</v>
      </c>
      <c r="N179" s="73">
        <f t="shared" si="83"/>
        <v>4042800</v>
      </c>
      <c r="O179" s="73">
        <f t="shared" si="83"/>
        <v>4379700</v>
      </c>
      <c r="P179" s="73">
        <f t="shared" si="83"/>
        <v>4716600</v>
      </c>
      <c r="Q179" s="73">
        <f t="shared" si="83"/>
        <v>5053500</v>
      </c>
      <c r="R179" s="73">
        <f t="shared" si="83"/>
        <v>5390400</v>
      </c>
      <c r="S179" s="73">
        <f t="shared" si="83"/>
        <v>5727300</v>
      </c>
      <c r="T179" s="73">
        <f t="shared" si="83"/>
        <v>6064200</v>
      </c>
    </row>
    <row r="180" spans="1:20" ht="30" x14ac:dyDescent="0.25">
      <c r="A180" s="187" t="str">
        <f>'TARIFA SIN IVA MODIFICABLE '!A182</f>
        <v>CORFERIAS CONECTA</v>
      </c>
      <c r="B180" s="79" t="str">
        <f>IFERROR(CONCATENATE('TARIFA SIN IVA MODIFICABLE '!B182," ",'TARIFA SIN IVA MODIFICABLE '!C182),"")</f>
        <v>3071433 Corferias Conecta APP (incluye el internet para un equipo)</v>
      </c>
      <c r="C180" s="73">
        <f>'TARIFA SIN IVA MODIFICABLE '!$D182</f>
        <v>366800</v>
      </c>
      <c r="D180" s="73">
        <f>'TARIFA SIN IVA MODIFICABLE '!$D182</f>
        <v>366800</v>
      </c>
      <c r="E180" s="73">
        <f>'TARIFA SIN IVA MODIFICABLE '!$D182</f>
        <v>366800</v>
      </c>
      <c r="F180" s="73">
        <f>'TARIFA SIN IVA MODIFICABLE '!$D182</f>
        <v>366800</v>
      </c>
      <c r="G180" s="73">
        <f>'TARIFA SIN IVA MODIFICABLE '!$D182</f>
        <v>366800</v>
      </c>
      <c r="H180" s="73">
        <f>'TARIFA SIN IVA MODIFICABLE '!$D182</f>
        <v>366800</v>
      </c>
      <c r="I180" s="73">
        <f>'TARIFA SIN IVA MODIFICABLE '!$D182</f>
        <v>366800</v>
      </c>
      <c r="J180" s="73">
        <f>'TARIFA SIN IVA MODIFICABLE '!$D182</f>
        <v>366800</v>
      </c>
      <c r="K180" s="73">
        <f>'TARIFA SIN IVA MODIFICABLE '!$D182</f>
        <v>366800</v>
      </c>
      <c r="L180" s="73">
        <f>'TARIFA SIN IVA MODIFICABLE '!$D182</f>
        <v>366800</v>
      </c>
      <c r="M180" s="73">
        <f>'TARIFA SIN IVA MODIFICABLE '!$D182</f>
        <v>366800</v>
      </c>
      <c r="N180" s="73">
        <f>'TARIFA SIN IVA MODIFICABLE '!$D182</f>
        <v>366800</v>
      </c>
      <c r="O180" s="73">
        <f>'TARIFA SIN IVA MODIFICABLE '!$D182</f>
        <v>366800</v>
      </c>
      <c r="P180" s="73">
        <f>'TARIFA SIN IVA MODIFICABLE '!$D182</f>
        <v>366800</v>
      </c>
      <c r="Q180" s="73">
        <f>'TARIFA SIN IVA MODIFICABLE '!$D182</f>
        <v>366800</v>
      </c>
      <c r="R180" s="73">
        <f>'TARIFA SIN IVA MODIFICABLE '!$D182</f>
        <v>366800</v>
      </c>
      <c r="S180" s="73">
        <f>'TARIFA SIN IVA MODIFICABLE '!$D182</f>
        <v>366800</v>
      </c>
      <c r="T180" s="73">
        <f>'TARIFA SIN IVA MODIFICABLE '!$D182</f>
        <v>366800</v>
      </c>
    </row>
    <row r="181" spans="1:20" x14ac:dyDescent="0.25">
      <c r="A181" s="187" t="str">
        <f>'TARIFA SIN IVA MODIFICABLE '!A183</f>
        <v>CORFERIAS CONECTA</v>
      </c>
      <c r="B181" s="79" t="str">
        <f>IFERROR(CONCATENATE('TARIFA SIN IVA MODIFICABLE '!B183," ",'TARIFA SIN IVA MODIFICABLE '!C183),"")</f>
        <v>3071432 Corferias Conecta APP + Tablet con internet</v>
      </c>
      <c r="C181" s="73">
        <f>'TARIFA SIN IVA MODIFICABLE '!$D183</f>
        <v>430900</v>
      </c>
      <c r="D181" s="73">
        <f>C181</f>
        <v>430900</v>
      </c>
      <c r="E181" s="73">
        <f t="shared" ref="E181:T181" si="84">D181</f>
        <v>430900</v>
      </c>
      <c r="F181" s="73">
        <f t="shared" si="84"/>
        <v>430900</v>
      </c>
      <c r="G181" s="73">
        <f t="shared" si="84"/>
        <v>430900</v>
      </c>
      <c r="H181" s="73">
        <f t="shared" si="84"/>
        <v>430900</v>
      </c>
      <c r="I181" s="73">
        <f t="shared" si="84"/>
        <v>430900</v>
      </c>
      <c r="J181" s="73">
        <f t="shared" si="84"/>
        <v>430900</v>
      </c>
      <c r="K181" s="73">
        <f t="shared" si="84"/>
        <v>430900</v>
      </c>
      <c r="L181" s="73">
        <f t="shared" si="84"/>
        <v>430900</v>
      </c>
      <c r="M181" s="73">
        <f t="shared" si="84"/>
        <v>430900</v>
      </c>
      <c r="N181" s="73">
        <f t="shared" si="84"/>
        <v>430900</v>
      </c>
      <c r="O181" s="73">
        <f t="shared" si="84"/>
        <v>430900</v>
      </c>
      <c r="P181" s="73">
        <f t="shared" si="84"/>
        <v>430900</v>
      </c>
      <c r="Q181" s="73">
        <f t="shared" si="84"/>
        <v>430900</v>
      </c>
      <c r="R181" s="73">
        <f t="shared" si="84"/>
        <v>430900</v>
      </c>
      <c r="S181" s="73">
        <f t="shared" si="84"/>
        <v>430900</v>
      </c>
      <c r="T181" s="73">
        <f t="shared" si="84"/>
        <v>430900</v>
      </c>
    </row>
    <row r="182" spans="1:20" x14ac:dyDescent="0.25">
      <c r="A182" s="187" t="str">
        <f>'TARIFA SIN IVA MODIFICABLE '!A184</f>
        <v>CORFERIAS CONECTA</v>
      </c>
      <c r="B182" s="79" t="str">
        <f>IFERROR(CONCATENATE('TARIFA SIN IVA MODIFICABLE '!B184," ",'TARIFA SIN IVA MODIFICABLE '!C184),"")</f>
        <v>3071431 Tablet adicional con internet</v>
      </c>
      <c r="C182" s="73">
        <f>'TARIFA SIN IVA MODIFICABLE '!$D184</f>
        <v>110100</v>
      </c>
      <c r="D182" s="73">
        <f t="shared" ref="D182:T182" si="85">C182</f>
        <v>110100</v>
      </c>
      <c r="E182" s="73">
        <f t="shared" si="85"/>
        <v>110100</v>
      </c>
      <c r="F182" s="73">
        <f t="shared" si="85"/>
        <v>110100</v>
      </c>
      <c r="G182" s="73">
        <f t="shared" si="85"/>
        <v>110100</v>
      </c>
      <c r="H182" s="73">
        <f t="shared" si="85"/>
        <v>110100</v>
      </c>
      <c r="I182" s="73">
        <f t="shared" si="85"/>
        <v>110100</v>
      </c>
      <c r="J182" s="73">
        <f t="shared" si="85"/>
        <v>110100</v>
      </c>
      <c r="K182" s="73">
        <f t="shared" si="85"/>
        <v>110100</v>
      </c>
      <c r="L182" s="73">
        <f t="shared" si="85"/>
        <v>110100</v>
      </c>
      <c r="M182" s="73">
        <f t="shared" si="85"/>
        <v>110100</v>
      </c>
      <c r="N182" s="73">
        <f t="shared" si="85"/>
        <v>110100</v>
      </c>
      <c r="O182" s="73">
        <f t="shared" si="85"/>
        <v>110100</v>
      </c>
      <c r="P182" s="73">
        <f t="shared" si="85"/>
        <v>110100</v>
      </c>
      <c r="Q182" s="73">
        <f t="shared" si="85"/>
        <v>110100</v>
      </c>
      <c r="R182" s="73">
        <f t="shared" si="85"/>
        <v>110100</v>
      </c>
      <c r="S182" s="73">
        <f t="shared" si="85"/>
        <v>110100</v>
      </c>
      <c r="T182" s="73">
        <f t="shared" si="85"/>
        <v>110100</v>
      </c>
    </row>
    <row r="183" spans="1:20" ht="30" x14ac:dyDescent="0.25">
      <c r="A183" s="187" t="str">
        <f>'TARIFA SIN IVA MODIFICABLE '!A185</f>
        <v>PARQUEADEROS</v>
      </c>
      <c r="B183" s="79" t="str">
        <f>IFERROR(CONCATENATE('TARIFA SIN IVA MODIFICABLE '!B185," ",'TARIFA SIN IVA MODIFICABLE '!C185),"")</f>
        <v>3050103 Bono de parqueadero INTERNATIONAL_FOOTWEAR_Y_LEATHER_SHOW_FEBRERO</v>
      </c>
      <c r="C183" s="73">
        <f>'TARIFA SIN IVA MODIFICABLE '!$D185</f>
        <v>0</v>
      </c>
      <c r="D183" s="73">
        <f t="shared" ref="D183:T183" si="86">C183</f>
        <v>0</v>
      </c>
      <c r="E183" s="73">
        <f t="shared" si="86"/>
        <v>0</v>
      </c>
      <c r="F183" s="73">
        <f t="shared" si="86"/>
        <v>0</v>
      </c>
      <c r="G183" s="73">
        <f t="shared" si="86"/>
        <v>0</v>
      </c>
      <c r="H183" s="73">
        <f t="shared" si="86"/>
        <v>0</v>
      </c>
      <c r="I183" s="73">
        <f t="shared" si="86"/>
        <v>0</v>
      </c>
      <c r="J183" s="73">
        <f t="shared" si="86"/>
        <v>0</v>
      </c>
      <c r="K183" s="73">
        <f t="shared" si="86"/>
        <v>0</v>
      </c>
      <c r="L183" s="73">
        <f t="shared" si="86"/>
        <v>0</v>
      </c>
      <c r="M183" s="73">
        <f t="shared" si="86"/>
        <v>0</v>
      </c>
      <c r="N183" s="73">
        <f t="shared" si="86"/>
        <v>0</v>
      </c>
      <c r="O183" s="73">
        <f t="shared" si="86"/>
        <v>0</v>
      </c>
      <c r="P183" s="73">
        <f t="shared" si="86"/>
        <v>0</v>
      </c>
      <c r="Q183" s="73">
        <f t="shared" si="86"/>
        <v>0</v>
      </c>
      <c r="R183" s="73">
        <f t="shared" si="86"/>
        <v>0</v>
      </c>
      <c r="S183" s="73">
        <f t="shared" si="86"/>
        <v>0</v>
      </c>
      <c r="T183" s="73">
        <f t="shared" si="86"/>
        <v>0</v>
      </c>
    </row>
    <row r="184" spans="1:20" x14ac:dyDescent="0.25">
      <c r="A184" s="187" t="str">
        <f>'TARIFA SIN IVA MODIFICABLE '!A186</f>
        <v>PARQUEADEROS</v>
      </c>
      <c r="B184" s="79" t="str">
        <f>IFERROR(CONCATENATE('TARIFA SIN IVA MODIFICABLE '!B186," ",'TARIFA SIN IVA MODIFICABLE '!C186),"")</f>
        <v>3050103 Bono de parqueadero VITRINA_TURISTICA_ANATO</v>
      </c>
      <c r="C184" s="73">
        <f>'TARIFA SIN IVA MODIFICABLE '!$D186</f>
        <v>82353</v>
      </c>
      <c r="D184" s="73">
        <f t="shared" ref="D184:T184" si="87">C184</f>
        <v>82353</v>
      </c>
      <c r="E184" s="73">
        <f t="shared" si="87"/>
        <v>82353</v>
      </c>
      <c r="F184" s="73">
        <f t="shared" si="87"/>
        <v>82353</v>
      </c>
      <c r="G184" s="73">
        <f t="shared" si="87"/>
        <v>82353</v>
      </c>
      <c r="H184" s="73">
        <f t="shared" si="87"/>
        <v>82353</v>
      </c>
      <c r="I184" s="73">
        <f t="shared" si="87"/>
        <v>82353</v>
      </c>
      <c r="J184" s="73">
        <f t="shared" si="87"/>
        <v>82353</v>
      </c>
      <c r="K184" s="73">
        <f t="shared" si="87"/>
        <v>82353</v>
      </c>
      <c r="L184" s="73">
        <f t="shared" si="87"/>
        <v>82353</v>
      </c>
      <c r="M184" s="73">
        <f t="shared" si="87"/>
        <v>82353</v>
      </c>
      <c r="N184" s="73">
        <f t="shared" si="87"/>
        <v>82353</v>
      </c>
      <c r="O184" s="73">
        <f t="shared" si="87"/>
        <v>82353</v>
      </c>
      <c r="P184" s="73">
        <f t="shared" si="87"/>
        <v>82353</v>
      </c>
      <c r="Q184" s="73">
        <f t="shared" si="87"/>
        <v>82353</v>
      </c>
      <c r="R184" s="73">
        <f t="shared" si="87"/>
        <v>82353</v>
      </c>
      <c r="S184" s="73">
        <f t="shared" si="87"/>
        <v>82353</v>
      </c>
      <c r="T184" s="73">
        <f t="shared" si="87"/>
        <v>82353</v>
      </c>
    </row>
    <row r="185" spans="1:20" x14ac:dyDescent="0.25">
      <c r="A185" s="187" t="str">
        <f>'TARIFA SIN IVA MODIFICABLE '!A187</f>
        <v>PARQUEADEROS</v>
      </c>
      <c r="B185" s="79" t="str">
        <f>IFERROR(CONCATENATE('TARIFA SIN IVA MODIFICABLE '!B187," ",'TARIFA SIN IVA MODIFICABLE '!C187),"")</f>
        <v>3050103 Bono de parqueadero FERIA_DEL_MEDIO_AMBIENTE</v>
      </c>
      <c r="C185" s="73">
        <f>'TARIFA SIN IVA MODIFICABLE '!$D187</f>
        <v>82353</v>
      </c>
      <c r="D185" s="73">
        <f t="shared" ref="D185:T185" si="88">C185</f>
        <v>82353</v>
      </c>
      <c r="E185" s="73">
        <f t="shared" si="88"/>
        <v>82353</v>
      </c>
      <c r="F185" s="73">
        <f t="shared" si="88"/>
        <v>82353</v>
      </c>
      <c r="G185" s="73">
        <f t="shared" si="88"/>
        <v>82353</v>
      </c>
      <c r="H185" s="73">
        <f t="shared" si="88"/>
        <v>82353</v>
      </c>
      <c r="I185" s="73">
        <f t="shared" si="88"/>
        <v>82353</v>
      </c>
      <c r="J185" s="73">
        <f t="shared" si="88"/>
        <v>82353</v>
      </c>
      <c r="K185" s="73">
        <f t="shared" si="88"/>
        <v>82353</v>
      </c>
      <c r="L185" s="73">
        <f t="shared" si="88"/>
        <v>82353</v>
      </c>
      <c r="M185" s="73">
        <f t="shared" si="88"/>
        <v>82353</v>
      </c>
      <c r="N185" s="73">
        <f t="shared" si="88"/>
        <v>82353</v>
      </c>
      <c r="O185" s="73">
        <f t="shared" si="88"/>
        <v>82353</v>
      </c>
      <c r="P185" s="73">
        <f t="shared" si="88"/>
        <v>82353</v>
      </c>
      <c r="Q185" s="73">
        <f t="shared" si="88"/>
        <v>82353</v>
      </c>
      <c r="R185" s="73">
        <f t="shared" si="88"/>
        <v>82353</v>
      </c>
      <c r="S185" s="73">
        <f t="shared" si="88"/>
        <v>82353</v>
      </c>
      <c r="T185" s="73">
        <f t="shared" si="88"/>
        <v>82353</v>
      </c>
    </row>
    <row r="186" spans="1:20" x14ac:dyDescent="0.25">
      <c r="A186" s="187" t="str">
        <f>'TARIFA SIN IVA MODIFICABLE '!A188</f>
        <v>PARQUEADEROS</v>
      </c>
      <c r="B186" s="79" t="str">
        <f>IFERROR(CONCATENATE('TARIFA SIN IVA MODIFICABLE '!B188," ",'TARIFA SIN IVA MODIFICABLE '!C188),"")</f>
        <v>3050103 Bono de parqueadero MEGAFERIA_COOPIDROGAS_III</v>
      </c>
      <c r="C186" s="73">
        <f>'TARIFA SIN IVA MODIFICABLE '!$D188</f>
        <v>0</v>
      </c>
      <c r="D186" s="73">
        <f t="shared" ref="D186:T186" si="89">C186</f>
        <v>0</v>
      </c>
      <c r="E186" s="73">
        <f t="shared" si="89"/>
        <v>0</v>
      </c>
      <c r="F186" s="73">
        <f t="shared" si="89"/>
        <v>0</v>
      </c>
      <c r="G186" s="73">
        <f t="shared" si="89"/>
        <v>0</v>
      </c>
      <c r="H186" s="73">
        <f t="shared" si="89"/>
        <v>0</v>
      </c>
      <c r="I186" s="73">
        <f t="shared" si="89"/>
        <v>0</v>
      </c>
      <c r="J186" s="73">
        <f t="shared" si="89"/>
        <v>0</v>
      </c>
      <c r="K186" s="73">
        <f t="shared" si="89"/>
        <v>0</v>
      </c>
      <c r="L186" s="73">
        <f t="shared" si="89"/>
        <v>0</v>
      </c>
      <c r="M186" s="73">
        <f t="shared" si="89"/>
        <v>0</v>
      </c>
      <c r="N186" s="73">
        <f t="shared" si="89"/>
        <v>0</v>
      </c>
      <c r="O186" s="73">
        <f t="shared" si="89"/>
        <v>0</v>
      </c>
      <c r="P186" s="73">
        <f t="shared" si="89"/>
        <v>0</v>
      </c>
      <c r="Q186" s="73">
        <f t="shared" si="89"/>
        <v>0</v>
      </c>
      <c r="R186" s="73">
        <f t="shared" si="89"/>
        <v>0</v>
      </c>
      <c r="S186" s="73">
        <f t="shared" si="89"/>
        <v>0</v>
      </c>
      <c r="T186" s="73">
        <f t="shared" si="89"/>
        <v>0</v>
      </c>
    </row>
    <row r="187" spans="1:20" ht="30" x14ac:dyDescent="0.25">
      <c r="A187" s="187" t="str">
        <f>'TARIFA SIN IVA MODIFICABLE '!A189</f>
        <v>PARQUEADEROS</v>
      </c>
      <c r="B187" s="79" t="str">
        <f>IFERROR(CONCATENATE('TARIFA SIN IVA MODIFICABLE '!B189," ",'TARIFA SIN IVA MODIFICABLE '!C189),"")</f>
        <v>3050103 Bono de parqueadero FERIA_INTERNACIONAL_DEL_LIBRO</v>
      </c>
      <c r="C187" s="73">
        <f>'TARIFA SIN IVA MODIFICABLE '!$D189</f>
        <v>296639</v>
      </c>
      <c r="D187" s="73">
        <f t="shared" ref="D187:T187" si="90">C187</f>
        <v>296639</v>
      </c>
      <c r="E187" s="73">
        <f t="shared" si="90"/>
        <v>296639</v>
      </c>
      <c r="F187" s="73">
        <f t="shared" si="90"/>
        <v>296639</v>
      </c>
      <c r="G187" s="73">
        <f t="shared" si="90"/>
        <v>296639</v>
      </c>
      <c r="H187" s="73">
        <f t="shared" si="90"/>
        <v>296639</v>
      </c>
      <c r="I187" s="73">
        <f t="shared" si="90"/>
        <v>296639</v>
      </c>
      <c r="J187" s="73">
        <f t="shared" si="90"/>
        <v>296639</v>
      </c>
      <c r="K187" s="73">
        <f t="shared" si="90"/>
        <v>296639</v>
      </c>
      <c r="L187" s="73">
        <f t="shared" si="90"/>
        <v>296639</v>
      </c>
      <c r="M187" s="73">
        <f t="shared" si="90"/>
        <v>296639</v>
      </c>
      <c r="N187" s="73">
        <f t="shared" si="90"/>
        <v>296639</v>
      </c>
      <c r="O187" s="73">
        <f t="shared" si="90"/>
        <v>296639</v>
      </c>
      <c r="P187" s="73">
        <f t="shared" si="90"/>
        <v>296639</v>
      </c>
      <c r="Q187" s="73">
        <f t="shared" si="90"/>
        <v>296639</v>
      </c>
      <c r="R187" s="73">
        <f t="shared" si="90"/>
        <v>296639</v>
      </c>
      <c r="S187" s="73">
        <f t="shared" si="90"/>
        <v>296639</v>
      </c>
      <c r="T187" s="73">
        <f t="shared" si="90"/>
        <v>296639</v>
      </c>
    </row>
    <row r="188" spans="1:20" x14ac:dyDescent="0.25">
      <c r="A188" s="187" t="str">
        <f>'TARIFA SIN IVA MODIFICABLE '!A190</f>
        <v>PARQUEADEROS</v>
      </c>
      <c r="B188" s="79" t="str">
        <f>IFERROR(CONCATENATE('TARIFA SIN IVA MODIFICABLE '!B190," ",'TARIFA SIN IVA MODIFICABLE '!C190),"")</f>
        <v>3050103 Bono de parqueadero CREATEX</v>
      </c>
      <c r="C188" s="73">
        <f>'TARIFA SIN IVA MODIFICABLE '!$D190</f>
        <v>82353</v>
      </c>
      <c r="D188" s="73">
        <f t="shared" ref="D188:T188" si="91">C188</f>
        <v>82353</v>
      </c>
      <c r="E188" s="73">
        <f t="shared" si="91"/>
        <v>82353</v>
      </c>
      <c r="F188" s="73">
        <f t="shared" si="91"/>
        <v>82353</v>
      </c>
      <c r="G188" s="73">
        <f t="shared" si="91"/>
        <v>82353</v>
      </c>
      <c r="H188" s="73">
        <f t="shared" si="91"/>
        <v>82353</v>
      </c>
      <c r="I188" s="73">
        <f t="shared" si="91"/>
        <v>82353</v>
      </c>
      <c r="J188" s="73">
        <f t="shared" si="91"/>
        <v>82353</v>
      </c>
      <c r="K188" s="73">
        <f t="shared" si="91"/>
        <v>82353</v>
      </c>
      <c r="L188" s="73">
        <f t="shared" si="91"/>
        <v>82353</v>
      </c>
      <c r="M188" s="73">
        <f t="shared" si="91"/>
        <v>82353</v>
      </c>
      <c r="N188" s="73">
        <f t="shared" si="91"/>
        <v>82353</v>
      </c>
      <c r="O188" s="73">
        <f t="shared" si="91"/>
        <v>82353</v>
      </c>
      <c r="P188" s="73">
        <f t="shared" si="91"/>
        <v>82353</v>
      </c>
      <c r="Q188" s="73">
        <f t="shared" si="91"/>
        <v>82353</v>
      </c>
      <c r="R188" s="73">
        <f t="shared" si="91"/>
        <v>82353</v>
      </c>
      <c r="S188" s="73">
        <f t="shared" si="91"/>
        <v>82353</v>
      </c>
      <c r="T188" s="73">
        <f t="shared" si="91"/>
        <v>82353</v>
      </c>
    </row>
    <row r="189" spans="1:20" x14ac:dyDescent="0.25">
      <c r="A189" s="187" t="str">
        <f>'TARIFA SIN IVA MODIFICABLE '!A191</f>
        <v>PARQUEADEROS</v>
      </c>
      <c r="B189" s="79" t="str">
        <f>IFERROR(CONCATENATE('TARIFA SIN IVA MODIFICABLE '!B191," ",'TARIFA SIN IVA MODIFICABLE '!C191),"")</f>
        <v>3050103 Bono de parqueadero INTERZUM</v>
      </c>
      <c r="C189" s="73">
        <f>'TARIFA SIN IVA MODIFICABLE '!$D191</f>
        <v>96639</v>
      </c>
      <c r="D189" s="73">
        <f t="shared" ref="D189:T189" si="92">C189</f>
        <v>96639</v>
      </c>
      <c r="E189" s="73">
        <f t="shared" si="92"/>
        <v>96639</v>
      </c>
      <c r="F189" s="73">
        <f t="shared" si="92"/>
        <v>96639</v>
      </c>
      <c r="G189" s="73">
        <f t="shared" si="92"/>
        <v>96639</v>
      </c>
      <c r="H189" s="73">
        <f t="shared" si="92"/>
        <v>96639</v>
      </c>
      <c r="I189" s="73">
        <f t="shared" si="92"/>
        <v>96639</v>
      </c>
      <c r="J189" s="73">
        <f t="shared" si="92"/>
        <v>96639</v>
      </c>
      <c r="K189" s="73">
        <f t="shared" si="92"/>
        <v>96639</v>
      </c>
      <c r="L189" s="73">
        <f t="shared" si="92"/>
        <v>96639</v>
      </c>
      <c r="M189" s="73">
        <f t="shared" si="92"/>
        <v>96639</v>
      </c>
      <c r="N189" s="73">
        <f t="shared" si="92"/>
        <v>96639</v>
      </c>
      <c r="O189" s="73">
        <f t="shared" si="92"/>
        <v>96639</v>
      </c>
      <c r="P189" s="73">
        <f t="shared" si="92"/>
        <v>96639</v>
      </c>
      <c r="Q189" s="73">
        <f t="shared" si="92"/>
        <v>96639</v>
      </c>
      <c r="R189" s="73">
        <f t="shared" si="92"/>
        <v>96639</v>
      </c>
      <c r="S189" s="73">
        <f t="shared" si="92"/>
        <v>96639</v>
      </c>
      <c r="T189" s="73">
        <f t="shared" si="92"/>
        <v>96639</v>
      </c>
    </row>
    <row r="190" spans="1:20" x14ac:dyDescent="0.25">
      <c r="A190" s="187" t="str">
        <f>'TARIFA SIN IVA MODIFICABLE '!A192</f>
        <v>PARQUEADEROS</v>
      </c>
      <c r="B190" s="79" t="str">
        <f>IFERROR(CONCATENATE('TARIFA SIN IVA MODIFICABLE '!B192," ",'TARIFA SIN IVA MODIFICABLE '!C192),"")</f>
        <v>3050103 Bono de parqueadero ALIMENTEC</v>
      </c>
      <c r="C190" s="73">
        <f>'TARIFA SIN IVA MODIFICABLE '!$D192</f>
        <v>96639</v>
      </c>
      <c r="D190" s="73">
        <f t="shared" ref="D190:T190" si="93">C190</f>
        <v>96639</v>
      </c>
      <c r="E190" s="73">
        <f t="shared" si="93"/>
        <v>96639</v>
      </c>
      <c r="F190" s="73">
        <f t="shared" si="93"/>
        <v>96639</v>
      </c>
      <c r="G190" s="73">
        <f t="shared" si="93"/>
        <v>96639</v>
      </c>
      <c r="H190" s="73">
        <f t="shared" si="93"/>
        <v>96639</v>
      </c>
      <c r="I190" s="73">
        <f t="shared" si="93"/>
        <v>96639</v>
      </c>
      <c r="J190" s="73">
        <f t="shared" si="93"/>
        <v>96639</v>
      </c>
      <c r="K190" s="73">
        <f t="shared" si="93"/>
        <v>96639</v>
      </c>
      <c r="L190" s="73">
        <f t="shared" si="93"/>
        <v>96639</v>
      </c>
      <c r="M190" s="73">
        <f t="shared" si="93"/>
        <v>96639</v>
      </c>
      <c r="N190" s="73">
        <f t="shared" si="93"/>
        <v>96639</v>
      </c>
      <c r="O190" s="73">
        <f t="shared" si="93"/>
        <v>96639</v>
      </c>
      <c r="P190" s="73">
        <f t="shared" si="93"/>
        <v>96639</v>
      </c>
      <c r="Q190" s="73">
        <f t="shared" si="93"/>
        <v>96639</v>
      </c>
      <c r="R190" s="73">
        <f t="shared" si="93"/>
        <v>96639</v>
      </c>
      <c r="S190" s="73">
        <f t="shared" si="93"/>
        <v>96639</v>
      </c>
      <c r="T190" s="73">
        <f t="shared" si="93"/>
        <v>96639</v>
      </c>
    </row>
    <row r="191" spans="1:20" x14ac:dyDescent="0.25">
      <c r="A191" s="187" t="str">
        <f>'TARIFA SIN IVA MODIFICABLE '!A193</f>
        <v>PARQUEADEROS</v>
      </c>
      <c r="B191" s="79" t="str">
        <f>IFERROR(CONCATENATE('TARIFA SIN IVA MODIFICABLE '!B193," ",'TARIFA SIN IVA MODIFICABLE '!C193),"")</f>
        <v>3050103 Bono de parqueadero COMIC_CON</v>
      </c>
      <c r="C191" s="73">
        <f>'TARIFA SIN IVA MODIFICABLE '!$D193</f>
        <v>96639</v>
      </c>
      <c r="D191" s="73">
        <f t="shared" ref="D191:T191" si="94">C191</f>
        <v>96639</v>
      </c>
      <c r="E191" s="73">
        <f t="shared" si="94"/>
        <v>96639</v>
      </c>
      <c r="F191" s="73">
        <f t="shared" si="94"/>
        <v>96639</v>
      </c>
      <c r="G191" s="73">
        <f t="shared" si="94"/>
        <v>96639</v>
      </c>
      <c r="H191" s="73">
        <f t="shared" si="94"/>
        <v>96639</v>
      </c>
      <c r="I191" s="73">
        <f t="shared" si="94"/>
        <v>96639</v>
      </c>
      <c r="J191" s="73">
        <f t="shared" si="94"/>
        <v>96639</v>
      </c>
      <c r="K191" s="73">
        <f t="shared" si="94"/>
        <v>96639</v>
      </c>
      <c r="L191" s="73">
        <f t="shared" si="94"/>
        <v>96639</v>
      </c>
      <c r="M191" s="73">
        <f t="shared" si="94"/>
        <v>96639</v>
      </c>
      <c r="N191" s="73">
        <f t="shared" si="94"/>
        <v>96639</v>
      </c>
      <c r="O191" s="73">
        <f t="shared" si="94"/>
        <v>96639</v>
      </c>
      <c r="P191" s="73">
        <f t="shared" si="94"/>
        <v>96639</v>
      </c>
      <c r="Q191" s="73">
        <f t="shared" si="94"/>
        <v>96639</v>
      </c>
      <c r="R191" s="73">
        <f t="shared" si="94"/>
        <v>96639</v>
      </c>
      <c r="S191" s="73">
        <f t="shared" si="94"/>
        <v>96639</v>
      </c>
      <c r="T191" s="73">
        <f t="shared" si="94"/>
        <v>96639</v>
      </c>
    </row>
    <row r="192" spans="1:20" x14ac:dyDescent="0.25">
      <c r="A192" s="187" t="str">
        <f>'TARIFA SIN IVA MODIFICABLE '!A194</f>
        <v>PARQUEADEROS</v>
      </c>
      <c r="B192" s="79" t="str">
        <f>IFERROR(CONCATENATE('TARIFA SIN IVA MODIFICABLE '!B194," ",'TARIFA SIN IVA MODIFICABLE '!C194),"")</f>
        <v>3050103 Bono de parqueadero NEXTCAR</v>
      </c>
      <c r="C192" s="73">
        <f>'TARIFA SIN IVA MODIFICABLE '!$D194</f>
        <v>96639</v>
      </c>
      <c r="D192" s="73">
        <f t="shared" ref="D192:T192" si="95">C192</f>
        <v>96639</v>
      </c>
      <c r="E192" s="73">
        <f t="shared" si="95"/>
        <v>96639</v>
      </c>
      <c r="F192" s="73">
        <f t="shared" si="95"/>
        <v>96639</v>
      </c>
      <c r="G192" s="73">
        <f t="shared" si="95"/>
        <v>96639</v>
      </c>
      <c r="H192" s="73">
        <f t="shared" si="95"/>
        <v>96639</v>
      </c>
      <c r="I192" s="73">
        <f t="shared" si="95"/>
        <v>96639</v>
      </c>
      <c r="J192" s="73">
        <f t="shared" si="95"/>
        <v>96639</v>
      </c>
      <c r="K192" s="73">
        <f t="shared" si="95"/>
        <v>96639</v>
      </c>
      <c r="L192" s="73">
        <f t="shared" si="95"/>
        <v>96639</v>
      </c>
      <c r="M192" s="73">
        <f t="shared" si="95"/>
        <v>96639</v>
      </c>
      <c r="N192" s="73">
        <f t="shared" si="95"/>
        <v>96639</v>
      </c>
      <c r="O192" s="73">
        <f t="shared" si="95"/>
        <v>96639</v>
      </c>
      <c r="P192" s="73">
        <f t="shared" si="95"/>
        <v>96639</v>
      </c>
      <c r="Q192" s="73">
        <f t="shared" si="95"/>
        <v>96639</v>
      </c>
      <c r="R192" s="73">
        <f t="shared" si="95"/>
        <v>96639</v>
      </c>
      <c r="S192" s="73">
        <f t="shared" si="95"/>
        <v>96639</v>
      </c>
      <c r="T192" s="73">
        <f t="shared" si="95"/>
        <v>96639</v>
      </c>
    </row>
    <row r="193" spans="1:20" x14ac:dyDescent="0.25">
      <c r="A193" s="187" t="str">
        <f>'TARIFA SIN IVA MODIFICABLE '!A195</f>
        <v>PARQUEADEROS</v>
      </c>
      <c r="B193" s="79" t="str">
        <f>IFERROR(CONCATENATE('TARIFA SIN IVA MODIFICABLE '!B195," ",'TARIFA SIN IVA MODIFICABLE '!C195),"")</f>
        <v>3050103 Bono de parqueadero FANYF</v>
      </c>
      <c r="C193" s="73">
        <f>'TARIFA SIN IVA MODIFICABLE '!$D195</f>
        <v>0</v>
      </c>
      <c r="D193" s="73">
        <f t="shared" ref="D193:T193" si="96">C193</f>
        <v>0</v>
      </c>
      <c r="E193" s="73">
        <f t="shared" si="96"/>
        <v>0</v>
      </c>
      <c r="F193" s="73">
        <f t="shared" si="96"/>
        <v>0</v>
      </c>
      <c r="G193" s="73">
        <f t="shared" si="96"/>
        <v>0</v>
      </c>
      <c r="H193" s="73">
        <f t="shared" si="96"/>
        <v>0</v>
      </c>
      <c r="I193" s="73">
        <f t="shared" si="96"/>
        <v>0</v>
      </c>
      <c r="J193" s="73">
        <f t="shared" si="96"/>
        <v>0</v>
      </c>
      <c r="K193" s="73">
        <f t="shared" si="96"/>
        <v>0</v>
      </c>
      <c r="L193" s="73">
        <f t="shared" si="96"/>
        <v>0</v>
      </c>
      <c r="M193" s="73">
        <f t="shared" si="96"/>
        <v>0</v>
      </c>
      <c r="N193" s="73">
        <f t="shared" si="96"/>
        <v>0</v>
      </c>
      <c r="O193" s="73">
        <f t="shared" si="96"/>
        <v>0</v>
      </c>
      <c r="P193" s="73">
        <f t="shared" si="96"/>
        <v>0</v>
      </c>
      <c r="Q193" s="73">
        <f t="shared" si="96"/>
        <v>0</v>
      </c>
      <c r="R193" s="73">
        <f t="shared" si="96"/>
        <v>0</v>
      </c>
      <c r="S193" s="73">
        <f t="shared" si="96"/>
        <v>0</v>
      </c>
      <c r="T193" s="73">
        <f t="shared" si="96"/>
        <v>0</v>
      </c>
    </row>
    <row r="194" spans="1:20" x14ac:dyDescent="0.25">
      <c r="A194" s="187" t="str">
        <f>'TARIFA SIN IVA MODIFICABLE '!A196</f>
        <v>PARQUEADEROS</v>
      </c>
      <c r="B194" s="79" t="str">
        <f>IFERROR(CONCATENATE('TARIFA SIN IVA MODIFICABLE '!B196," ",'TARIFA SIN IVA MODIFICABLE '!C196),"")</f>
        <v>3050103 Bono de parqueadero FRANJA</v>
      </c>
      <c r="C194" s="73">
        <f>'TARIFA SIN IVA MODIFICABLE '!$D196</f>
        <v>0</v>
      </c>
      <c r="D194" s="73">
        <f t="shared" ref="D194:T194" si="97">C194</f>
        <v>0</v>
      </c>
      <c r="E194" s="73">
        <f t="shared" si="97"/>
        <v>0</v>
      </c>
      <c r="F194" s="73">
        <f t="shared" si="97"/>
        <v>0</v>
      </c>
      <c r="G194" s="73">
        <f t="shared" si="97"/>
        <v>0</v>
      </c>
      <c r="H194" s="73">
        <f t="shared" si="97"/>
        <v>0</v>
      </c>
      <c r="I194" s="73">
        <f t="shared" si="97"/>
        <v>0</v>
      </c>
      <c r="J194" s="73">
        <f t="shared" si="97"/>
        <v>0</v>
      </c>
      <c r="K194" s="73">
        <f t="shared" si="97"/>
        <v>0</v>
      </c>
      <c r="L194" s="73">
        <f t="shared" si="97"/>
        <v>0</v>
      </c>
      <c r="M194" s="73">
        <f t="shared" si="97"/>
        <v>0</v>
      </c>
      <c r="N194" s="73">
        <f t="shared" si="97"/>
        <v>0</v>
      </c>
      <c r="O194" s="73">
        <f t="shared" si="97"/>
        <v>0</v>
      </c>
      <c r="P194" s="73">
        <f t="shared" si="97"/>
        <v>0</v>
      </c>
      <c r="Q194" s="73">
        <f t="shared" si="97"/>
        <v>0</v>
      </c>
      <c r="R194" s="73">
        <f t="shared" si="97"/>
        <v>0</v>
      </c>
      <c r="S194" s="73">
        <f t="shared" si="97"/>
        <v>0</v>
      </c>
      <c r="T194" s="73">
        <f t="shared" si="97"/>
        <v>0</v>
      </c>
    </row>
    <row r="195" spans="1:20" x14ac:dyDescent="0.25">
      <c r="A195" s="187" t="str">
        <f>'TARIFA SIN IVA MODIFICABLE '!A197</f>
        <v>PARQUEADEROS</v>
      </c>
      <c r="B195" s="79" t="str">
        <f>IFERROR(CONCATENATE('TARIFA SIN IVA MODIFICABLE '!B197," ",'TARIFA SIN IVA MODIFICABLE '!C197),"")</f>
        <v>3050103 Bono de parqueadero EXPOPET</v>
      </c>
      <c r="C195" s="73">
        <f>'TARIFA SIN IVA MODIFICABLE '!$D197</f>
        <v>117647</v>
      </c>
      <c r="D195" s="73">
        <f t="shared" ref="D195:T195" si="98">C195</f>
        <v>117647</v>
      </c>
      <c r="E195" s="73">
        <f t="shared" si="98"/>
        <v>117647</v>
      </c>
      <c r="F195" s="73">
        <f t="shared" si="98"/>
        <v>117647</v>
      </c>
      <c r="G195" s="73">
        <f t="shared" si="98"/>
        <v>117647</v>
      </c>
      <c r="H195" s="73">
        <f t="shared" si="98"/>
        <v>117647</v>
      </c>
      <c r="I195" s="73">
        <f t="shared" si="98"/>
        <v>117647</v>
      </c>
      <c r="J195" s="73">
        <f t="shared" si="98"/>
        <v>117647</v>
      </c>
      <c r="K195" s="73">
        <f t="shared" si="98"/>
        <v>117647</v>
      </c>
      <c r="L195" s="73">
        <f t="shared" si="98"/>
        <v>117647</v>
      </c>
      <c r="M195" s="73">
        <f t="shared" si="98"/>
        <v>117647</v>
      </c>
      <c r="N195" s="73">
        <f t="shared" si="98"/>
        <v>117647</v>
      </c>
      <c r="O195" s="73">
        <f t="shared" si="98"/>
        <v>117647</v>
      </c>
      <c r="P195" s="73">
        <f t="shared" si="98"/>
        <v>117647</v>
      </c>
      <c r="Q195" s="73">
        <f t="shared" si="98"/>
        <v>117647</v>
      </c>
      <c r="R195" s="73">
        <f t="shared" si="98"/>
        <v>117647</v>
      </c>
      <c r="S195" s="73">
        <f t="shared" si="98"/>
        <v>117647</v>
      </c>
      <c r="T195" s="73">
        <f t="shared" si="98"/>
        <v>117647</v>
      </c>
    </row>
    <row r="196" spans="1:20" x14ac:dyDescent="0.25">
      <c r="A196" s="187" t="str">
        <f>'TARIFA SIN IVA MODIFICABLE '!A198</f>
        <v>PARQUEADEROS</v>
      </c>
      <c r="B196" s="79" t="str">
        <f>IFERROR(CONCATENATE('TARIFA SIN IVA MODIFICABLE '!B198," ",'TARIFA SIN IVA MODIFICABLE '!C198),"")</f>
        <v>3050103 Bono de parqueadero TALANTE</v>
      </c>
      <c r="C196" s="73">
        <f>'TARIFA SIN IVA MODIFICABLE '!$D198</f>
        <v>96639</v>
      </c>
      <c r="D196" s="73">
        <f t="shared" ref="D196:T196" si="99">C196</f>
        <v>96639</v>
      </c>
      <c r="E196" s="73">
        <f t="shared" si="99"/>
        <v>96639</v>
      </c>
      <c r="F196" s="73">
        <f t="shared" si="99"/>
        <v>96639</v>
      </c>
      <c r="G196" s="73">
        <f t="shared" si="99"/>
        <v>96639</v>
      </c>
      <c r="H196" s="73">
        <f t="shared" si="99"/>
        <v>96639</v>
      </c>
      <c r="I196" s="73">
        <f t="shared" si="99"/>
        <v>96639</v>
      </c>
      <c r="J196" s="73">
        <f t="shared" si="99"/>
        <v>96639</v>
      </c>
      <c r="K196" s="73">
        <f t="shared" si="99"/>
        <v>96639</v>
      </c>
      <c r="L196" s="73">
        <f t="shared" si="99"/>
        <v>96639</v>
      </c>
      <c r="M196" s="73">
        <f t="shared" si="99"/>
        <v>96639</v>
      </c>
      <c r="N196" s="73">
        <f t="shared" si="99"/>
        <v>96639</v>
      </c>
      <c r="O196" s="73">
        <f t="shared" si="99"/>
        <v>96639</v>
      </c>
      <c r="P196" s="73">
        <f t="shared" si="99"/>
        <v>96639</v>
      </c>
      <c r="Q196" s="73">
        <f t="shared" si="99"/>
        <v>96639</v>
      </c>
      <c r="R196" s="73">
        <f t="shared" si="99"/>
        <v>96639</v>
      </c>
      <c r="S196" s="73">
        <f t="shared" si="99"/>
        <v>96639</v>
      </c>
      <c r="T196" s="73">
        <f t="shared" si="99"/>
        <v>96639</v>
      </c>
    </row>
    <row r="197" spans="1:20" x14ac:dyDescent="0.25">
      <c r="A197" s="187" t="str">
        <f>'TARIFA SIN IVA MODIFICABLE '!A199</f>
        <v>PARQUEADEROS</v>
      </c>
      <c r="B197" s="79" t="str">
        <f>IFERROR(CONCATENATE('TARIFA SIN IVA MODIFICABLE '!B199," ",'TARIFA SIN IVA MODIFICABLE '!C199),"")</f>
        <v>3050103 Bono de parqueadero MEDITECH</v>
      </c>
      <c r="C197" s="73">
        <f>'TARIFA SIN IVA MODIFICABLE '!$D199</f>
        <v>96639</v>
      </c>
      <c r="D197" s="73">
        <f t="shared" ref="D197:T197" si="100">C197</f>
        <v>96639</v>
      </c>
      <c r="E197" s="73">
        <f t="shared" si="100"/>
        <v>96639</v>
      </c>
      <c r="F197" s="73">
        <f t="shared" si="100"/>
        <v>96639</v>
      </c>
      <c r="G197" s="73">
        <f t="shared" si="100"/>
        <v>96639</v>
      </c>
      <c r="H197" s="73">
        <f t="shared" si="100"/>
        <v>96639</v>
      </c>
      <c r="I197" s="73">
        <f t="shared" si="100"/>
        <v>96639</v>
      </c>
      <c r="J197" s="73">
        <f t="shared" si="100"/>
        <v>96639</v>
      </c>
      <c r="K197" s="73">
        <f t="shared" si="100"/>
        <v>96639</v>
      </c>
      <c r="L197" s="73">
        <f t="shared" si="100"/>
        <v>96639</v>
      </c>
      <c r="M197" s="73">
        <f t="shared" si="100"/>
        <v>96639</v>
      </c>
      <c r="N197" s="73">
        <f t="shared" si="100"/>
        <v>96639</v>
      </c>
      <c r="O197" s="73">
        <f t="shared" si="100"/>
        <v>96639</v>
      </c>
      <c r="P197" s="73">
        <f t="shared" si="100"/>
        <v>96639</v>
      </c>
      <c r="Q197" s="73">
        <f t="shared" si="100"/>
        <v>96639</v>
      </c>
      <c r="R197" s="73">
        <f t="shared" si="100"/>
        <v>96639</v>
      </c>
      <c r="S197" s="73">
        <f t="shared" si="100"/>
        <v>96639</v>
      </c>
      <c r="T197" s="73">
        <f t="shared" si="100"/>
        <v>96639</v>
      </c>
    </row>
    <row r="198" spans="1:20" x14ac:dyDescent="0.25">
      <c r="A198" s="187" t="str">
        <f>'TARIFA SIN IVA MODIFICABLE '!A200</f>
        <v>PARQUEADEROS</v>
      </c>
      <c r="B198" s="79" t="str">
        <f>IFERROR(CONCATENATE('TARIFA SIN IVA MODIFICABLE '!B200," ",'TARIFA SIN IVA MODIFICABLE '!C200),"")</f>
        <v>3050103 Bono de parqueadero FERIA_INTER_ODONTOLOGICA</v>
      </c>
      <c r="C198" s="73">
        <f>'TARIFA SIN IVA MODIFICABLE '!$D200</f>
        <v>0</v>
      </c>
      <c r="D198" s="73">
        <f t="shared" ref="D198:T198" si="101">C198</f>
        <v>0</v>
      </c>
      <c r="E198" s="73">
        <f t="shared" si="101"/>
        <v>0</v>
      </c>
      <c r="F198" s="73">
        <f t="shared" si="101"/>
        <v>0</v>
      </c>
      <c r="G198" s="73">
        <f t="shared" si="101"/>
        <v>0</v>
      </c>
      <c r="H198" s="73">
        <f t="shared" si="101"/>
        <v>0</v>
      </c>
      <c r="I198" s="73">
        <f t="shared" si="101"/>
        <v>0</v>
      </c>
      <c r="J198" s="73">
        <f t="shared" si="101"/>
        <v>0</v>
      </c>
      <c r="K198" s="73">
        <f t="shared" si="101"/>
        <v>0</v>
      </c>
      <c r="L198" s="73">
        <f t="shared" si="101"/>
        <v>0</v>
      </c>
      <c r="M198" s="73">
        <f t="shared" si="101"/>
        <v>0</v>
      </c>
      <c r="N198" s="73">
        <f t="shared" si="101"/>
        <v>0</v>
      </c>
      <c r="O198" s="73">
        <f t="shared" si="101"/>
        <v>0</v>
      </c>
      <c r="P198" s="73">
        <f t="shared" si="101"/>
        <v>0</v>
      </c>
      <c r="Q198" s="73">
        <f t="shared" si="101"/>
        <v>0</v>
      </c>
      <c r="R198" s="73">
        <f t="shared" si="101"/>
        <v>0</v>
      </c>
      <c r="S198" s="73">
        <f t="shared" si="101"/>
        <v>0</v>
      </c>
      <c r="T198" s="73">
        <f t="shared" si="101"/>
        <v>0</v>
      </c>
    </row>
    <row r="199" spans="1:20" ht="30" x14ac:dyDescent="0.25">
      <c r="A199" s="187" t="str">
        <f>'TARIFA SIN IVA MODIFICABLE '!A201</f>
        <v>PARQUEADEROS</v>
      </c>
      <c r="B199" s="79" t="str">
        <f>IFERROR(CONCATENATE('TARIFA SIN IVA MODIFICABLE '!B201," ",'TARIFA SIN IVA MODIFICABLE '!C201),"")</f>
        <v>3050103 Bono de parqueadero INTERNATIONAL_FOOTWEAR_Y_LETHER_SHOW_AGOSTO</v>
      </c>
      <c r="C199" s="73">
        <f>'TARIFA SIN IVA MODIFICABLE '!$D201</f>
        <v>96639</v>
      </c>
      <c r="D199" s="73">
        <f t="shared" ref="D199:T199" si="102">C199</f>
        <v>96639</v>
      </c>
      <c r="E199" s="73">
        <f t="shared" si="102"/>
        <v>96639</v>
      </c>
      <c r="F199" s="73">
        <f t="shared" si="102"/>
        <v>96639</v>
      </c>
      <c r="G199" s="73">
        <f t="shared" si="102"/>
        <v>96639</v>
      </c>
      <c r="H199" s="73">
        <f t="shared" si="102"/>
        <v>96639</v>
      </c>
      <c r="I199" s="73">
        <f t="shared" si="102"/>
        <v>96639</v>
      </c>
      <c r="J199" s="73">
        <f t="shared" si="102"/>
        <v>96639</v>
      </c>
      <c r="K199" s="73">
        <f t="shared" si="102"/>
        <v>96639</v>
      </c>
      <c r="L199" s="73">
        <f t="shared" si="102"/>
        <v>96639</v>
      </c>
      <c r="M199" s="73">
        <f t="shared" si="102"/>
        <v>96639</v>
      </c>
      <c r="N199" s="73">
        <f t="shared" si="102"/>
        <v>96639</v>
      </c>
      <c r="O199" s="73">
        <f t="shared" si="102"/>
        <v>96639</v>
      </c>
      <c r="P199" s="73">
        <f t="shared" si="102"/>
        <v>96639</v>
      </c>
      <c r="Q199" s="73">
        <f t="shared" si="102"/>
        <v>96639</v>
      </c>
      <c r="R199" s="73">
        <f t="shared" si="102"/>
        <v>96639</v>
      </c>
      <c r="S199" s="73">
        <f t="shared" si="102"/>
        <v>96639</v>
      </c>
      <c r="T199" s="73">
        <f t="shared" si="102"/>
        <v>96639</v>
      </c>
    </row>
    <row r="200" spans="1:20" x14ac:dyDescent="0.25">
      <c r="A200" s="187" t="str">
        <f>'TARIFA SIN IVA MODIFICABLE '!A202</f>
        <v>PARQUEADEROS</v>
      </c>
      <c r="B200" s="79" t="str">
        <f>IFERROR(CONCATENATE('TARIFA SIN IVA MODIFICABLE '!B202," ",'TARIFA SIN IVA MODIFICABLE '!C202),"")</f>
        <v>3050103 Bono de parqueadero EXPODRINKS_BOGOTÁ</v>
      </c>
      <c r="C200" s="73">
        <f>'TARIFA SIN IVA MODIFICABLE '!$D202</f>
        <v>0</v>
      </c>
      <c r="D200" s="73">
        <f t="shared" ref="D200:T200" si="103">C200</f>
        <v>0</v>
      </c>
      <c r="E200" s="73">
        <f t="shared" si="103"/>
        <v>0</v>
      </c>
      <c r="F200" s="73">
        <f t="shared" si="103"/>
        <v>0</v>
      </c>
      <c r="G200" s="73">
        <f t="shared" si="103"/>
        <v>0</v>
      </c>
      <c r="H200" s="73">
        <f t="shared" si="103"/>
        <v>0</v>
      </c>
      <c r="I200" s="73">
        <f t="shared" si="103"/>
        <v>0</v>
      </c>
      <c r="J200" s="73">
        <f t="shared" si="103"/>
        <v>0</v>
      </c>
      <c r="K200" s="73">
        <f t="shared" si="103"/>
        <v>0</v>
      </c>
      <c r="L200" s="73">
        <f t="shared" si="103"/>
        <v>0</v>
      </c>
      <c r="M200" s="73">
        <f t="shared" si="103"/>
        <v>0</v>
      </c>
      <c r="N200" s="73">
        <f t="shared" si="103"/>
        <v>0</v>
      </c>
      <c r="O200" s="73">
        <f t="shared" si="103"/>
        <v>0</v>
      </c>
      <c r="P200" s="73">
        <f t="shared" si="103"/>
        <v>0</v>
      </c>
      <c r="Q200" s="73">
        <f t="shared" si="103"/>
        <v>0</v>
      </c>
      <c r="R200" s="73">
        <f t="shared" si="103"/>
        <v>0</v>
      </c>
      <c r="S200" s="73">
        <f t="shared" si="103"/>
        <v>0</v>
      </c>
      <c r="T200" s="73">
        <f t="shared" si="103"/>
        <v>0</v>
      </c>
    </row>
    <row r="201" spans="1:20" x14ac:dyDescent="0.25">
      <c r="A201" s="187" t="str">
        <f>'TARIFA SIN IVA MODIFICABLE '!A203</f>
        <v>PARQUEADEROS</v>
      </c>
      <c r="B201" s="79" t="str">
        <f>IFERROR(CONCATENATE('TARIFA SIN IVA MODIFICABLE '!B203," ",'TARIFA SIN IVA MODIFICABLE '!C203),"")</f>
        <v>3050103 Bono de parqueadero BELLEZA_Y_SALUD</v>
      </c>
      <c r="C201" s="73">
        <f>'TARIFA SIN IVA MODIFICABLE '!$D203</f>
        <v>117647</v>
      </c>
      <c r="D201" s="73">
        <f t="shared" ref="D201:T201" si="104">C201</f>
        <v>117647</v>
      </c>
      <c r="E201" s="73">
        <f t="shared" si="104"/>
        <v>117647</v>
      </c>
      <c r="F201" s="73">
        <f t="shared" si="104"/>
        <v>117647</v>
      </c>
      <c r="G201" s="73">
        <f t="shared" si="104"/>
        <v>117647</v>
      </c>
      <c r="H201" s="73">
        <f t="shared" si="104"/>
        <v>117647</v>
      </c>
      <c r="I201" s="73">
        <f t="shared" si="104"/>
        <v>117647</v>
      </c>
      <c r="J201" s="73">
        <f t="shared" si="104"/>
        <v>117647</v>
      </c>
      <c r="K201" s="73">
        <f t="shared" si="104"/>
        <v>117647</v>
      </c>
      <c r="L201" s="73">
        <f t="shared" si="104"/>
        <v>117647</v>
      </c>
      <c r="M201" s="73">
        <f t="shared" si="104"/>
        <v>117647</v>
      </c>
      <c r="N201" s="73">
        <f t="shared" si="104"/>
        <v>117647</v>
      </c>
      <c r="O201" s="73">
        <f t="shared" si="104"/>
        <v>117647</v>
      </c>
      <c r="P201" s="73">
        <f t="shared" si="104"/>
        <v>117647</v>
      </c>
      <c r="Q201" s="73">
        <f t="shared" si="104"/>
        <v>117647</v>
      </c>
      <c r="R201" s="73">
        <f t="shared" si="104"/>
        <v>117647</v>
      </c>
      <c r="S201" s="73">
        <f t="shared" si="104"/>
        <v>117647</v>
      </c>
      <c r="T201" s="73">
        <f t="shared" si="104"/>
        <v>117647</v>
      </c>
    </row>
    <row r="202" spans="1:20" x14ac:dyDescent="0.25">
      <c r="A202" s="187" t="str">
        <f>'TARIFA SIN IVA MODIFICABLE '!A204</f>
        <v>PARQUEADEROS</v>
      </c>
      <c r="B202" s="79" t="str">
        <f>IFERROR(CONCATENATE('TARIFA SIN IVA MODIFICABLE '!B204," ",'TARIFA SIN IVA MODIFICABLE '!C204),"")</f>
        <v>3050103 Bono de parqueadero FANYF</v>
      </c>
      <c r="C202" s="73">
        <f>'TARIFA SIN IVA MODIFICABLE '!$D204</f>
        <v>0</v>
      </c>
      <c r="D202" s="73">
        <f t="shared" ref="D202:T202" si="105">C202</f>
        <v>0</v>
      </c>
      <c r="E202" s="73">
        <f t="shared" si="105"/>
        <v>0</v>
      </c>
      <c r="F202" s="73">
        <f t="shared" si="105"/>
        <v>0</v>
      </c>
      <c r="G202" s="73">
        <f t="shared" si="105"/>
        <v>0</v>
      </c>
      <c r="H202" s="73">
        <f t="shared" si="105"/>
        <v>0</v>
      </c>
      <c r="I202" s="73">
        <f t="shared" si="105"/>
        <v>0</v>
      </c>
      <c r="J202" s="73">
        <f t="shared" si="105"/>
        <v>0</v>
      </c>
      <c r="K202" s="73">
        <f t="shared" si="105"/>
        <v>0</v>
      </c>
      <c r="L202" s="73">
        <f t="shared" si="105"/>
        <v>0</v>
      </c>
      <c r="M202" s="73">
        <f t="shared" si="105"/>
        <v>0</v>
      </c>
      <c r="N202" s="73">
        <f t="shared" si="105"/>
        <v>0</v>
      </c>
      <c r="O202" s="73">
        <f t="shared" si="105"/>
        <v>0</v>
      </c>
      <c r="P202" s="73">
        <f t="shared" si="105"/>
        <v>0</v>
      </c>
      <c r="Q202" s="73">
        <f t="shared" si="105"/>
        <v>0</v>
      </c>
      <c r="R202" s="73">
        <f t="shared" si="105"/>
        <v>0</v>
      </c>
      <c r="S202" s="73">
        <f t="shared" si="105"/>
        <v>0</v>
      </c>
      <c r="T202" s="73">
        <f t="shared" si="105"/>
        <v>0</v>
      </c>
    </row>
    <row r="203" spans="1:20" x14ac:dyDescent="0.25">
      <c r="A203" s="187" t="str">
        <f>'TARIFA SIN IVA MODIFICABLE '!A205</f>
        <v>PARQUEADEROS</v>
      </c>
      <c r="B203" s="79" t="str">
        <f>IFERROR(CONCATENATE('TARIFA SIN IVA MODIFICABLE '!B205," ",'TARIFA SIN IVA MODIFICABLE '!C205),"")</f>
        <v>3050103 Bono de parqueadero SALÓN_INMOBILIARIO</v>
      </c>
      <c r="C203" s="73">
        <f>'TARIFA SIN IVA MODIFICABLE '!$D205</f>
        <v>96639</v>
      </c>
      <c r="D203" s="73">
        <f t="shared" ref="D203:T203" si="106">C203</f>
        <v>96639</v>
      </c>
      <c r="E203" s="73">
        <f t="shared" si="106"/>
        <v>96639</v>
      </c>
      <c r="F203" s="73">
        <f t="shared" si="106"/>
        <v>96639</v>
      </c>
      <c r="G203" s="73">
        <f t="shared" si="106"/>
        <v>96639</v>
      </c>
      <c r="H203" s="73">
        <f t="shared" si="106"/>
        <v>96639</v>
      </c>
      <c r="I203" s="73">
        <f t="shared" si="106"/>
        <v>96639</v>
      </c>
      <c r="J203" s="73">
        <f t="shared" si="106"/>
        <v>96639</v>
      </c>
      <c r="K203" s="73">
        <f t="shared" si="106"/>
        <v>96639</v>
      </c>
      <c r="L203" s="73">
        <f t="shared" si="106"/>
        <v>96639</v>
      </c>
      <c r="M203" s="73">
        <f t="shared" si="106"/>
        <v>96639</v>
      </c>
      <c r="N203" s="73">
        <f t="shared" si="106"/>
        <v>96639</v>
      </c>
      <c r="O203" s="73">
        <f t="shared" si="106"/>
        <v>96639</v>
      </c>
      <c r="P203" s="73">
        <f t="shared" si="106"/>
        <v>96639</v>
      </c>
      <c r="Q203" s="73">
        <f t="shared" si="106"/>
        <v>96639</v>
      </c>
      <c r="R203" s="73">
        <f t="shared" si="106"/>
        <v>96639</v>
      </c>
      <c r="S203" s="73">
        <f t="shared" si="106"/>
        <v>96639</v>
      </c>
      <c r="T203" s="73">
        <f t="shared" si="106"/>
        <v>96639</v>
      </c>
    </row>
    <row r="204" spans="1:20" x14ac:dyDescent="0.25">
      <c r="A204" s="187" t="str">
        <f>'TARIFA SIN IVA MODIFICABLE '!A206</f>
        <v>PARQUEADEROS</v>
      </c>
      <c r="B204" s="79" t="str">
        <f>IFERROR(CONCATENATE('TARIFA SIN IVA MODIFICABLE '!B206," ",'TARIFA SIN IVA MODIFICABLE '!C206),"")</f>
        <v>3050103 Bono de parqueadero EDUTECHNIA</v>
      </c>
      <c r="C204" s="73">
        <f>'TARIFA SIN IVA MODIFICABLE '!$D206</f>
        <v>0</v>
      </c>
      <c r="D204" s="73">
        <f t="shared" ref="D204:T204" si="107">C204</f>
        <v>0</v>
      </c>
      <c r="E204" s="73">
        <f t="shared" si="107"/>
        <v>0</v>
      </c>
      <c r="F204" s="73">
        <f t="shared" si="107"/>
        <v>0</v>
      </c>
      <c r="G204" s="73">
        <f t="shared" si="107"/>
        <v>0</v>
      </c>
      <c r="H204" s="73">
        <f t="shared" si="107"/>
        <v>0</v>
      </c>
      <c r="I204" s="73">
        <f t="shared" si="107"/>
        <v>0</v>
      </c>
      <c r="J204" s="73">
        <f t="shared" si="107"/>
        <v>0</v>
      </c>
      <c r="K204" s="73">
        <f t="shared" si="107"/>
        <v>0</v>
      </c>
      <c r="L204" s="73">
        <f t="shared" si="107"/>
        <v>0</v>
      </c>
      <c r="M204" s="73">
        <f t="shared" si="107"/>
        <v>0</v>
      </c>
      <c r="N204" s="73">
        <f t="shared" si="107"/>
        <v>0</v>
      </c>
      <c r="O204" s="73">
        <f t="shared" si="107"/>
        <v>0</v>
      </c>
      <c r="P204" s="73">
        <f t="shared" si="107"/>
        <v>0</v>
      </c>
      <c r="Q204" s="73">
        <f t="shared" si="107"/>
        <v>0</v>
      </c>
      <c r="R204" s="73">
        <f t="shared" si="107"/>
        <v>0</v>
      </c>
      <c r="S204" s="73">
        <f t="shared" si="107"/>
        <v>0</v>
      </c>
      <c r="T204" s="73">
        <f t="shared" si="107"/>
        <v>0</v>
      </c>
    </row>
    <row r="205" spans="1:20" x14ac:dyDescent="0.25">
      <c r="A205" s="187" t="str">
        <f>'TARIFA SIN IVA MODIFICABLE '!A207</f>
        <v>PARQUEADEROS</v>
      </c>
      <c r="B205" s="79" t="str">
        <f>IFERROR(CONCATENATE('TARIFA SIN IVA MODIFICABLE '!B207," ",'TARIFA SIN IVA MODIFICABLE '!C207),"")</f>
        <v>3050103 Bono de parqueadero FERIA_INTER_DE_SEGURIDAD</v>
      </c>
      <c r="C205" s="73">
        <f>'TARIFA SIN IVA MODIFICABLE '!$D207</f>
        <v>82353</v>
      </c>
      <c r="D205" s="73">
        <f t="shared" ref="D205:T205" si="108">C205</f>
        <v>82353</v>
      </c>
      <c r="E205" s="73">
        <f t="shared" si="108"/>
        <v>82353</v>
      </c>
      <c r="F205" s="73">
        <f t="shared" si="108"/>
        <v>82353</v>
      </c>
      <c r="G205" s="73">
        <f t="shared" si="108"/>
        <v>82353</v>
      </c>
      <c r="H205" s="73">
        <f t="shared" si="108"/>
        <v>82353</v>
      </c>
      <c r="I205" s="73">
        <f t="shared" si="108"/>
        <v>82353</v>
      </c>
      <c r="J205" s="73">
        <f t="shared" si="108"/>
        <v>82353</v>
      </c>
      <c r="K205" s="73">
        <f t="shared" si="108"/>
        <v>82353</v>
      </c>
      <c r="L205" s="73">
        <f t="shared" si="108"/>
        <v>82353</v>
      </c>
      <c r="M205" s="73">
        <f t="shared" si="108"/>
        <v>82353</v>
      </c>
      <c r="N205" s="73">
        <f t="shared" si="108"/>
        <v>82353</v>
      </c>
      <c r="O205" s="73">
        <f t="shared" si="108"/>
        <v>82353</v>
      </c>
      <c r="P205" s="73">
        <f t="shared" si="108"/>
        <v>82353</v>
      </c>
      <c r="Q205" s="73">
        <f t="shared" si="108"/>
        <v>82353</v>
      </c>
      <c r="R205" s="73">
        <f t="shared" si="108"/>
        <v>82353</v>
      </c>
      <c r="S205" s="73">
        <f t="shared" si="108"/>
        <v>82353</v>
      </c>
      <c r="T205" s="73">
        <f t="shared" si="108"/>
        <v>82353</v>
      </c>
    </row>
    <row r="206" spans="1:20" x14ac:dyDescent="0.25">
      <c r="A206" s="187" t="str">
        <f>'TARIFA SIN IVA MODIFICABLE '!A208</f>
        <v>PARQUEADEROS</v>
      </c>
      <c r="B206" s="79" t="str">
        <f>IFERROR(CONCATENATE('TARIFA SIN IVA MODIFICABLE '!B208," ",'TARIFA SIN IVA MODIFICABLE '!C208),"")</f>
        <v>3050103 Bono de parqueadero FERIA_DEL_HOGAR</v>
      </c>
      <c r="C206" s="73">
        <f>'TARIFA SIN IVA MODIFICABLE '!$D208</f>
        <v>0</v>
      </c>
      <c r="D206" s="73">
        <f t="shared" ref="D206:T206" si="109">C206</f>
        <v>0</v>
      </c>
      <c r="E206" s="73">
        <f t="shared" si="109"/>
        <v>0</v>
      </c>
      <c r="F206" s="73">
        <f t="shared" si="109"/>
        <v>0</v>
      </c>
      <c r="G206" s="73">
        <f t="shared" si="109"/>
        <v>0</v>
      </c>
      <c r="H206" s="73">
        <f t="shared" si="109"/>
        <v>0</v>
      </c>
      <c r="I206" s="73">
        <f t="shared" si="109"/>
        <v>0</v>
      </c>
      <c r="J206" s="73">
        <f t="shared" si="109"/>
        <v>0</v>
      </c>
      <c r="K206" s="73">
        <f t="shared" si="109"/>
        <v>0</v>
      </c>
      <c r="L206" s="73">
        <f t="shared" si="109"/>
        <v>0</v>
      </c>
      <c r="M206" s="73">
        <f t="shared" si="109"/>
        <v>0</v>
      </c>
      <c r="N206" s="73">
        <f t="shared" si="109"/>
        <v>0</v>
      </c>
      <c r="O206" s="73">
        <f t="shared" si="109"/>
        <v>0</v>
      </c>
      <c r="P206" s="73">
        <f t="shared" si="109"/>
        <v>0</v>
      </c>
      <c r="Q206" s="73">
        <f t="shared" si="109"/>
        <v>0</v>
      </c>
      <c r="R206" s="73">
        <f t="shared" si="109"/>
        <v>0</v>
      </c>
      <c r="S206" s="73">
        <f t="shared" si="109"/>
        <v>0</v>
      </c>
      <c r="T206" s="73">
        <f t="shared" si="109"/>
        <v>0</v>
      </c>
    </row>
    <row r="207" spans="1:20" ht="30" x14ac:dyDescent="0.25">
      <c r="A207" s="187" t="str">
        <f>'TARIFA SIN IVA MODIFICABLE '!A209</f>
        <v>PARQUEADEROS</v>
      </c>
      <c r="B207" s="79" t="str">
        <f>IFERROR(CONCATENATE('TARIFA SIN IVA MODIFICABLE '!B209," ",'TARIFA SIN IVA MODIFICABLE '!C209),"")</f>
        <v>3050103 Bono de parqueadero FERIA_INTERNACIONAL_DE_BOGOTÁ</v>
      </c>
      <c r="C207" s="73">
        <f>'TARIFA SIN IVA MODIFICABLE '!$D209</f>
        <v>117647</v>
      </c>
      <c r="D207" s="73">
        <f t="shared" ref="D207:T207" si="110">C207</f>
        <v>117647</v>
      </c>
      <c r="E207" s="73">
        <f t="shared" si="110"/>
        <v>117647</v>
      </c>
      <c r="F207" s="73">
        <f t="shared" si="110"/>
        <v>117647</v>
      </c>
      <c r="G207" s="73">
        <f t="shared" si="110"/>
        <v>117647</v>
      </c>
      <c r="H207" s="73">
        <f t="shared" si="110"/>
        <v>117647</v>
      </c>
      <c r="I207" s="73">
        <f t="shared" si="110"/>
        <v>117647</v>
      </c>
      <c r="J207" s="73">
        <f t="shared" si="110"/>
        <v>117647</v>
      </c>
      <c r="K207" s="73">
        <f t="shared" si="110"/>
        <v>117647</v>
      </c>
      <c r="L207" s="73">
        <f t="shared" si="110"/>
        <v>117647</v>
      </c>
      <c r="M207" s="73">
        <f t="shared" si="110"/>
        <v>117647</v>
      </c>
      <c r="N207" s="73">
        <f t="shared" si="110"/>
        <v>117647</v>
      </c>
      <c r="O207" s="73">
        <f t="shared" si="110"/>
        <v>117647</v>
      </c>
      <c r="P207" s="73">
        <f t="shared" si="110"/>
        <v>117647</v>
      </c>
      <c r="Q207" s="73">
        <f t="shared" si="110"/>
        <v>117647</v>
      </c>
      <c r="R207" s="73">
        <f t="shared" si="110"/>
        <v>117647</v>
      </c>
      <c r="S207" s="73">
        <f t="shared" si="110"/>
        <v>117647</v>
      </c>
      <c r="T207" s="73">
        <f t="shared" si="110"/>
        <v>117647</v>
      </c>
    </row>
    <row r="208" spans="1:20" x14ac:dyDescent="0.25">
      <c r="A208" s="187" t="str">
        <f>'TARIFA SIN IVA MODIFICABLE '!A210</f>
        <v>PARQUEADEROS</v>
      </c>
      <c r="B208" s="79" t="str">
        <f>IFERROR(CONCATENATE('TARIFA SIN IVA MODIFICABLE '!B210," ",'TARIFA SIN IVA MODIFICABLE '!C210),"")</f>
        <v>3050103 Bono de parqueadero COLOMBIA_PLAST</v>
      </c>
      <c r="C208" s="73">
        <f>'TARIFA SIN IVA MODIFICABLE '!$D210</f>
        <v>117647</v>
      </c>
      <c r="D208" s="73">
        <f t="shared" ref="D208:T208" si="111">C208</f>
        <v>117647</v>
      </c>
      <c r="E208" s="73">
        <f t="shared" si="111"/>
        <v>117647</v>
      </c>
      <c r="F208" s="73">
        <f t="shared" si="111"/>
        <v>117647</v>
      </c>
      <c r="G208" s="73">
        <f t="shared" si="111"/>
        <v>117647</v>
      </c>
      <c r="H208" s="73">
        <f t="shared" si="111"/>
        <v>117647</v>
      </c>
      <c r="I208" s="73">
        <f t="shared" si="111"/>
        <v>117647</v>
      </c>
      <c r="J208" s="73">
        <f t="shared" si="111"/>
        <v>117647</v>
      </c>
      <c r="K208" s="73">
        <f t="shared" si="111"/>
        <v>117647</v>
      </c>
      <c r="L208" s="73">
        <f t="shared" si="111"/>
        <v>117647</v>
      </c>
      <c r="M208" s="73">
        <f t="shared" si="111"/>
        <v>117647</v>
      </c>
      <c r="N208" s="73">
        <f t="shared" si="111"/>
        <v>117647</v>
      </c>
      <c r="O208" s="73">
        <f t="shared" si="111"/>
        <v>117647</v>
      </c>
      <c r="P208" s="73">
        <f t="shared" si="111"/>
        <v>117647</v>
      </c>
      <c r="Q208" s="73">
        <f t="shared" si="111"/>
        <v>117647</v>
      </c>
      <c r="R208" s="73">
        <f t="shared" si="111"/>
        <v>117647</v>
      </c>
      <c r="S208" s="73">
        <f t="shared" si="111"/>
        <v>117647</v>
      </c>
      <c r="T208" s="73">
        <f t="shared" si="111"/>
        <v>117647</v>
      </c>
    </row>
    <row r="209" spans="1:20" x14ac:dyDescent="0.25">
      <c r="A209" s="187" t="str">
        <f>'TARIFA SIN IVA MODIFICABLE '!A211</f>
        <v>PARQUEADEROS</v>
      </c>
      <c r="B209" s="79" t="str">
        <f>IFERROR(CONCATENATE('TARIFA SIN IVA MODIFICABLE '!B211," ",'TARIFA SIN IVA MODIFICABLE '!C211),"")</f>
        <v>3050103 Bono de parqueadero SOFA</v>
      </c>
      <c r="C209" s="73">
        <f>'TARIFA SIN IVA MODIFICABLE '!$D211</f>
        <v>117647</v>
      </c>
      <c r="D209" s="73">
        <f t="shared" ref="D209:T209" si="112">C209</f>
        <v>117647</v>
      </c>
      <c r="E209" s="73">
        <f t="shared" si="112"/>
        <v>117647</v>
      </c>
      <c r="F209" s="73">
        <f t="shared" si="112"/>
        <v>117647</v>
      </c>
      <c r="G209" s="73">
        <f t="shared" si="112"/>
        <v>117647</v>
      </c>
      <c r="H209" s="73">
        <f t="shared" si="112"/>
        <v>117647</v>
      </c>
      <c r="I209" s="73">
        <f t="shared" si="112"/>
        <v>117647</v>
      </c>
      <c r="J209" s="73">
        <f t="shared" si="112"/>
        <v>117647</v>
      </c>
      <c r="K209" s="73">
        <f t="shared" si="112"/>
        <v>117647</v>
      </c>
      <c r="L209" s="73">
        <f t="shared" si="112"/>
        <v>117647</v>
      </c>
      <c r="M209" s="73">
        <f t="shared" si="112"/>
        <v>117647</v>
      </c>
      <c r="N209" s="73">
        <f t="shared" si="112"/>
        <v>117647</v>
      </c>
      <c r="O209" s="73">
        <f t="shared" si="112"/>
        <v>117647</v>
      </c>
      <c r="P209" s="73">
        <f t="shared" si="112"/>
        <v>117647</v>
      </c>
      <c r="Q209" s="73">
        <f t="shared" si="112"/>
        <v>117647</v>
      </c>
      <c r="R209" s="73">
        <f t="shared" si="112"/>
        <v>117647</v>
      </c>
      <c r="S209" s="73">
        <f t="shared" si="112"/>
        <v>117647</v>
      </c>
      <c r="T209" s="73">
        <f t="shared" si="112"/>
        <v>117647</v>
      </c>
    </row>
    <row r="210" spans="1:20" x14ac:dyDescent="0.25">
      <c r="A210" s="187" t="str">
        <f>'TARIFA SIN IVA MODIFICABLE '!A212</f>
        <v>PARQUEADEROS</v>
      </c>
      <c r="B210" s="79" t="str">
        <f>IFERROR(CONCATENATE('TARIFA SIN IVA MODIFICABLE '!B212," ",'TARIFA SIN IVA MODIFICABLE '!C212),"")</f>
        <v>3050103 Bono de parqueadero CAFES_DE_COLOMBIA</v>
      </c>
      <c r="C210" s="73">
        <f>'TARIFA SIN IVA MODIFICABLE '!$D212</f>
        <v>126050</v>
      </c>
      <c r="D210" s="73">
        <f t="shared" ref="D210:T210" si="113">C210</f>
        <v>126050</v>
      </c>
      <c r="E210" s="73">
        <f t="shared" si="113"/>
        <v>126050</v>
      </c>
      <c r="F210" s="73">
        <f t="shared" si="113"/>
        <v>126050</v>
      </c>
      <c r="G210" s="73">
        <f t="shared" si="113"/>
        <v>126050</v>
      </c>
      <c r="H210" s="73">
        <f t="shared" si="113"/>
        <v>126050</v>
      </c>
      <c r="I210" s="73">
        <f t="shared" si="113"/>
        <v>126050</v>
      </c>
      <c r="J210" s="73">
        <f t="shared" si="113"/>
        <v>126050</v>
      </c>
      <c r="K210" s="73">
        <f t="shared" si="113"/>
        <v>126050</v>
      </c>
      <c r="L210" s="73">
        <f t="shared" si="113"/>
        <v>126050</v>
      </c>
      <c r="M210" s="73">
        <f t="shared" si="113"/>
        <v>126050</v>
      </c>
      <c r="N210" s="73">
        <f t="shared" si="113"/>
        <v>126050</v>
      </c>
      <c r="O210" s="73">
        <f t="shared" si="113"/>
        <v>126050</v>
      </c>
      <c r="P210" s="73">
        <f t="shared" si="113"/>
        <v>126050</v>
      </c>
      <c r="Q210" s="73">
        <f t="shared" si="113"/>
        <v>126050</v>
      </c>
      <c r="R210" s="73">
        <f t="shared" si="113"/>
        <v>126050</v>
      </c>
      <c r="S210" s="73">
        <f t="shared" si="113"/>
        <v>126050</v>
      </c>
      <c r="T210" s="73">
        <f t="shared" si="113"/>
        <v>126050</v>
      </c>
    </row>
    <row r="211" spans="1:20" x14ac:dyDescent="0.25">
      <c r="A211" s="187" t="str">
        <f>'TARIFA SIN IVA MODIFICABLE '!A213</f>
        <v>PARQUEADEROS</v>
      </c>
      <c r="B211" s="79" t="str">
        <f>IFERROR(CONCATENATE('TARIFA SIN IVA MODIFICABLE '!B213," ",'TARIFA SIN IVA MODIFICABLE '!C213),"")</f>
        <v>3050103 Bono de parqueadero EXPOESTUDIANTE</v>
      </c>
      <c r="C211" s="73">
        <f>'TARIFA SIN IVA MODIFICABLE '!$D213</f>
        <v>96639</v>
      </c>
      <c r="D211" s="73">
        <f t="shared" ref="D211:T211" si="114">C211</f>
        <v>96639</v>
      </c>
      <c r="E211" s="73">
        <f t="shared" si="114"/>
        <v>96639</v>
      </c>
      <c r="F211" s="73">
        <f t="shared" si="114"/>
        <v>96639</v>
      </c>
      <c r="G211" s="73">
        <f t="shared" si="114"/>
        <v>96639</v>
      </c>
      <c r="H211" s="73">
        <f t="shared" si="114"/>
        <v>96639</v>
      </c>
      <c r="I211" s="73">
        <f t="shared" si="114"/>
        <v>96639</v>
      </c>
      <c r="J211" s="73">
        <f t="shared" si="114"/>
        <v>96639</v>
      </c>
      <c r="K211" s="73">
        <f t="shared" si="114"/>
        <v>96639</v>
      </c>
      <c r="L211" s="73">
        <f t="shared" si="114"/>
        <v>96639</v>
      </c>
      <c r="M211" s="73">
        <f t="shared" si="114"/>
        <v>96639</v>
      </c>
      <c r="N211" s="73">
        <f t="shared" si="114"/>
        <v>96639</v>
      </c>
      <c r="O211" s="73">
        <f t="shared" si="114"/>
        <v>96639</v>
      </c>
      <c r="P211" s="73">
        <f t="shared" si="114"/>
        <v>96639</v>
      </c>
      <c r="Q211" s="73">
        <f t="shared" si="114"/>
        <v>96639</v>
      </c>
      <c r="R211" s="73">
        <f t="shared" si="114"/>
        <v>96639</v>
      </c>
      <c r="S211" s="73">
        <f t="shared" si="114"/>
        <v>96639</v>
      </c>
      <c r="T211" s="73">
        <f t="shared" si="114"/>
        <v>96639</v>
      </c>
    </row>
    <row r="212" spans="1:20" x14ac:dyDescent="0.25">
      <c r="A212" s="187" t="str">
        <f>'TARIFA SIN IVA MODIFICABLE '!A214</f>
        <v>PARQUEADEROS</v>
      </c>
      <c r="B212" s="79" t="str">
        <f>IFERROR(CONCATENATE('TARIFA SIN IVA MODIFICABLE '!B214," ",'TARIFA SIN IVA MODIFICABLE '!C214),"")</f>
        <v>3050103 Bono de parqueadero AGROFUTURO</v>
      </c>
      <c r="C212" s="73">
        <f>'TARIFA SIN IVA MODIFICABLE '!$D214</f>
        <v>82353</v>
      </c>
      <c r="D212" s="73">
        <f t="shared" ref="D212:T212" si="115">C212</f>
        <v>82353</v>
      </c>
      <c r="E212" s="73">
        <f t="shared" si="115"/>
        <v>82353</v>
      </c>
      <c r="F212" s="73">
        <f t="shared" si="115"/>
        <v>82353</v>
      </c>
      <c r="G212" s="73">
        <f t="shared" si="115"/>
        <v>82353</v>
      </c>
      <c r="H212" s="73">
        <f t="shared" si="115"/>
        <v>82353</v>
      </c>
      <c r="I212" s="73">
        <f t="shared" si="115"/>
        <v>82353</v>
      </c>
      <c r="J212" s="73">
        <f t="shared" si="115"/>
        <v>82353</v>
      </c>
      <c r="K212" s="73">
        <f t="shared" si="115"/>
        <v>82353</v>
      </c>
      <c r="L212" s="73">
        <f t="shared" si="115"/>
        <v>82353</v>
      </c>
      <c r="M212" s="73">
        <f t="shared" si="115"/>
        <v>82353</v>
      </c>
      <c r="N212" s="73">
        <f t="shared" si="115"/>
        <v>82353</v>
      </c>
      <c r="O212" s="73">
        <f t="shared" si="115"/>
        <v>82353</v>
      </c>
      <c r="P212" s="73">
        <f t="shared" si="115"/>
        <v>82353</v>
      </c>
      <c r="Q212" s="73">
        <f t="shared" si="115"/>
        <v>82353</v>
      </c>
      <c r="R212" s="73">
        <f t="shared" si="115"/>
        <v>82353</v>
      </c>
      <c r="S212" s="73">
        <f t="shared" si="115"/>
        <v>82353</v>
      </c>
      <c r="T212" s="73">
        <f t="shared" si="115"/>
        <v>82353</v>
      </c>
    </row>
    <row r="213" spans="1:20" x14ac:dyDescent="0.25">
      <c r="A213" s="187" t="str">
        <f>'TARIFA SIN IVA MODIFICABLE '!A215</f>
        <v>PARQUEADEROS</v>
      </c>
      <c r="B213" s="79" t="str">
        <f>IFERROR(CONCATENATE('TARIFA SIN IVA MODIFICABLE '!B215," ",'TARIFA SIN IVA MODIFICABLE '!C215),"")</f>
        <v>3050103 Bono de parqueadero GRAN_SALON_FERRETERO</v>
      </c>
      <c r="C213" s="73">
        <f>'TARIFA SIN IVA MODIFICABLE '!$D215</f>
        <v>82353</v>
      </c>
      <c r="D213" s="73">
        <f t="shared" ref="D213:T213" si="116">C213</f>
        <v>82353</v>
      </c>
      <c r="E213" s="73">
        <f t="shared" si="116"/>
        <v>82353</v>
      </c>
      <c r="F213" s="73">
        <f t="shared" si="116"/>
        <v>82353</v>
      </c>
      <c r="G213" s="73">
        <f t="shared" si="116"/>
        <v>82353</v>
      </c>
      <c r="H213" s="73">
        <f t="shared" si="116"/>
        <v>82353</v>
      </c>
      <c r="I213" s="73">
        <f t="shared" si="116"/>
        <v>82353</v>
      </c>
      <c r="J213" s="73">
        <f t="shared" si="116"/>
        <v>82353</v>
      </c>
      <c r="K213" s="73">
        <f t="shared" si="116"/>
        <v>82353</v>
      </c>
      <c r="L213" s="73">
        <f t="shared" si="116"/>
        <v>82353</v>
      </c>
      <c r="M213" s="73">
        <f t="shared" si="116"/>
        <v>82353</v>
      </c>
      <c r="N213" s="73">
        <f t="shared" si="116"/>
        <v>82353</v>
      </c>
      <c r="O213" s="73">
        <f t="shared" si="116"/>
        <v>82353</v>
      </c>
      <c r="P213" s="73">
        <f t="shared" si="116"/>
        <v>82353</v>
      </c>
      <c r="Q213" s="73">
        <f t="shared" si="116"/>
        <v>82353</v>
      </c>
      <c r="R213" s="73">
        <f t="shared" si="116"/>
        <v>82353</v>
      </c>
      <c r="S213" s="73">
        <f t="shared" si="116"/>
        <v>82353</v>
      </c>
      <c r="T213" s="73">
        <f t="shared" si="116"/>
        <v>82353</v>
      </c>
    </row>
    <row r="214" spans="1:20" x14ac:dyDescent="0.25">
      <c r="A214" s="187" t="str">
        <f>'TARIFA SIN IVA MODIFICABLE '!A216</f>
        <v>PARQUEADEROS</v>
      </c>
      <c r="B214" s="79" t="str">
        <f>IFERROR(CONCATENATE('TARIFA SIN IVA MODIFICABLE '!B216," ",'TARIFA SIN IVA MODIFICABLE '!C216),"")</f>
        <v>3050103 Bono de parqueadero EXPOSOLAR</v>
      </c>
      <c r="C214" s="73">
        <f>'TARIFA SIN IVA MODIFICABLE '!$D216</f>
        <v>82353</v>
      </c>
      <c r="D214" s="73">
        <f t="shared" ref="D214:D217" si="117">C214</f>
        <v>82353</v>
      </c>
      <c r="E214" s="73">
        <f t="shared" ref="E214:E217" si="118">D214</f>
        <v>82353</v>
      </c>
      <c r="F214" s="73">
        <f t="shared" ref="F214:F217" si="119">E214</f>
        <v>82353</v>
      </c>
      <c r="G214" s="73">
        <f t="shared" ref="G214:G217" si="120">F214</f>
        <v>82353</v>
      </c>
      <c r="H214" s="73">
        <f t="shared" ref="H214:H217" si="121">G214</f>
        <v>82353</v>
      </c>
      <c r="I214" s="73">
        <f t="shared" ref="I214:I217" si="122">H214</f>
        <v>82353</v>
      </c>
      <c r="J214" s="73">
        <f t="shared" ref="J214:J217" si="123">I214</f>
        <v>82353</v>
      </c>
      <c r="K214" s="73">
        <f t="shared" ref="K214:K217" si="124">J214</f>
        <v>82353</v>
      </c>
      <c r="L214" s="73">
        <f t="shared" ref="L214:L217" si="125">K214</f>
        <v>82353</v>
      </c>
      <c r="M214" s="73">
        <f t="shared" ref="M214:M217" si="126">L214</f>
        <v>82353</v>
      </c>
      <c r="N214" s="73">
        <f t="shared" ref="N214:N217" si="127">M214</f>
        <v>82353</v>
      </c>
      <c r="O214" s="73">
        <f t="shared" ref="O214:O217" si="128">N214</f>
        <v>82353</v>
      </c>
      <c r="P214" s="73">
        <f t="shared" ref="P214:P217" si="129">O214</f>
        <v>82353</v>
      </c>
      <c r="Q214" s="73">
        <f t="shared" ref="Q214:Q217" si="130">P214</f>
        <v>82353</v>
      </c>
      <c r="R214" s="73">
        <f t="shared" ref="R214:R217" si="131">Q214</f>
        <v>82353</v>
      </c>
      <c r="S214" s="73">
        <f t="shared" ref="S214:S217" si="132">R214</f>
        <v>82353</v>
      </c>
      <c r="T214" s="73">
        <f t="shared" ref="T214:T217" si="133">S214</f>
        <v>82353</v>
      </c>
    </row>
    <row r="215" spans="1:20" x14ac:dyDescent="0.25">
      <c r="A215" s="187" t="str">
        <f>'TARIFA SIN IVA MODIFICABLE '!A217</f>
        <v>PARQUEADEROS</v>
      </c>
      <c r="B215" s="79" t="str">
        <f>IFERROR(CONCATENATE('TARIFA SIN IVA MODIFICABLE '!B217," ",'TARIFA SIN IVA MODIFICABLE '!C217),"")</f>
        <v>3050103 Bono de parqueadero EXPODOS_RUEDAS</v>
      </c>
      <c r="C215" s="73">
        <f>'TARIFA SIN IVA MODIFICABLE '!$D217</f>
        <v>96639</v>
      </c>
      <c r="D215" s="73">
        <f t="shared" si="117"/>
        <v>96639</v>
      </c>
      <c r="E215" s="73">
        <f t="shared" si="118"/>
        <v>96639</v>
      </c>
      <c r="F215" s="73">
        <f t="shared" si="119"/>
        <v>96639</v>
      </c>
      <c r="G215" s="73">
        <f t="shared" si="120"/>
        <v>96639</v>
      </c>
      <c r="H215" s="73">
        <f t="shared" si="121"/>
        <v>96639</v>
      </c>
      <c r="I215" s="73">
        <f t="shared" si="122"/>
        <v>96639</v>
      </c>
      <c r="J215" s="73">
        <f t="shared" si="123"/>
        <v>96639</v>
      </c>
      <c r="K215" s="73">
        <f t="shared" si="124"/>
        <v>96639</v>
      </c>
      <c r="L215" s="73">
        <f t="shared" si="125"/>
        <v>96639</v>
      </c>
      <c r="M215" s="73">
        <f t="shared" si="126"/>
        <v>96639</v>
      </c>
      <c r="N215" s="73">
        <f t="shared" si="127"/>
        <v>96639</v>
      </c>
      <c r="O215" s="73">
        <f t="shared" si="128"/>
        <v>96639</v>
      </c>
      <c r="P215" s="73">
        <f t="shared" si="129"/>
        <v>96639</v>
      </c>
      <c r="Q215" s="73">
        <f t="shared" si="130"/>
        <v>96639</v>
      </c>
      <c r="R215" s="73">
        <f t="shared" si="131"/>
        <v>96639</v>
      </c>
      <c r="S215" s="73">
        <f t="shared" si="132"/>
        <v>96639</v>
      </c>
      <c r="T215" s="73">
        <f t="shared" si="133"/>
        <v>96639</v>
      </c>
    </row>
    <row r="216" spans="1:20" x14ac:dyDescent="0.25">
      <c r="A216" s="187" t="str">
        <f>'TARIFA SIN IVA MODIFICABLE '!A218</f>
        <v>PARQUEADEROS</v>
      </c>
      <c r="B216" s="79" t="str">
        <f>IFERROR(CONCATENATE('TARIFA SIN IVA MODIFICABLE '!B218," ",'TARIFA SIN IVA MODIFICABLE '!C218),"")</f>
        <v>3050103 Bono de parqueadero SALÓN_INTERNA_DEL_AUTOMOVIL</v>
      </c>
      <c r="C216" s="73">
        <f>'TARIFA SIN IVA MODIFICABLE '!$D218</f>
        <v>0</v>
      </c>
      <c r="D216" s="73">
        <f t="shared" si="117"/>
        <v>0</v>
      </c>
      <c r="E216" s="73">
        <f t="shared" si="118"/>
        <v>0</v>
      </c>
      <c r="F216" s="73">
        <f t="shared" si="119"/>
        <v>0</v>
      </c>
      <c r="G216" s="73">
        <f t="shared" si="120"/>
        <v>0</v>
      </c>
      <c r="H216" s="73">
        <f t="shared" si="121"/>
        <v>0</v>
      </c>
      <c r="I216" s="73">
        <f t="shared" si="122"/>
        <v>0</v>
      </c>
      <c r="J216" s="73">
        <f t="shared" si="123"/>
        <v>0</v>
      </c>
      <c r="K216" s="73">
        <f t="shared" si="124"/>
        <v>0</v>
      </c>
      <c r="L216" s="73">
        <f t="shared" si="125"/>
        <v>0</v>
      </c>
      <c r="M216" s="73">
        <f t="shared" si="126"/>
        <v>0</v>
      </c>
      <c r="N216" s="73">
        <f t="shared" si="127"/>
        <v>0</v>
      </c>
      <c r="O216" s="73">
        <f t="shared" si="128"/>
        <v>0</v>
      </c>
      <c r="P216" s="73">
        <f t="shared" si="129"/>
        <v>0</v>
      </c>
      <c r="Q216" s="73">
        <f t="shared" si="130"/>
        <v>0</v>
      </c>
      <c r="R216" s="73">
        <f t="shared" si="131"/>
        <v>0</v>
      </c>
      <c r="S216" s="73">
        <f t="shared" si="132"/>
        <v>0</v>
      </c>
      <c r="T216" s="73">
        <f t="shared" si="133"/>
        <v>0</v>
      </c>
    </row>
    <row r="217" spans="1:20" x14ac:dyDescent="0.25">
      <c r="A217" s="187" t="str">
        <f>'TARIFA SIN IVA MODIFICABLE '!A219</f>
        <v>PARQUEADEROS</v>
      </c>
      <c r="B217" s="79" t="str">
        <f>IFERROR(CONCATENATE('TARIFA SIN IVA MODIFICABLE '!B219," ",'TARIFA SIN IVA MODIFICABLE '!C219),"")</f>
        <v>3050103 Bono de parqueadero CHOCOSHOW</v>
      </c>
      <c r="C217" s="73">
        <f>'TARIFA SIN IVA MODIFICABLE '!$D219</f>
        <v>82353</v>
      </c>
      <c r="D217" s="73">
        <f t="shared" si="117"/>
        <v>82353</v>
      </c>
      <c r="E217" s="73">
        <f t="shared" si="118"/>
        <v>82353</v>
      </c>
      <c r="F217" s="73">
        <f t="shared" si="119"/>
        <v>82353</v>
      </c>
      <c r="G217" s="73">
        <f t="shared" si="120"/>
        <v>82353</v>
      </c>
      <c r="H217" s="73">
        <f t="shared" si="121"/>
        <v>82353</v>
      </c>
      <c r="I217" s="73">
        <f t="shared" si="122"/>
        <v>82353</v>
      </c>
      <c r="J217" s="73">
        <f t="shared" si="123"/>
        <v>82353</v>
      </c>
      <c r="K217" s="73">
        <f t="shared" si="124"/>
        <v>82353</v>
      </c>
      <c r="L217" s="73">
        <f t="shared" si="125"/>
        <v>82353</v>
      </c>
      <c r="M217" s="73">
        <f t="shared" si="126"/>
        <v>82353</v>
      </c>
      <c r="N217" s="73">
        <f t="shared" si="127"/>
        <v>82353</v>
      </c>
      <c r="O217" s="73">
        <f t="shared" si="128"/>
        <v>82353</v>
      </c>
      <c r="P217" s="73">
        <f t="shared" si="129"/>
        <v>82353</v>
      </c>
      <c r="Q217" s="73">
        <f t="shared" si="130"/>
        <v>82353</v>
      </c>
      <c r="R217" s="73">
        <f t="shared" si="131"/>
        <v>82353</v>
      </c>
      <c r="S217" s="73">
        <f t="shared" si="132"/>
        <v>82353</v>
      </c>
      <c r="T217" s="73">
        <f t="shared" si="133"/>
        <v>82353</v>
      </c>
    </row>
    <row r="218" spans="1:20" x14ac:dyDescent="0.25">
      <c r="A218" s="187" t="str">
        <f>'TARIFA SIN IVA MODIFICABLE '!A220</f>
        <v>PARQUEADEROS</v>
      </c>
      <c r="B218" s="79" t="str">
        <f>IFERROR(CONCATENATE('TARIFA SIN IVA MODIFICABLE '!B220," ",'TARIFA SIN IVA MODIFICABLE '!C220),"")</f>
        <v>3050103 Bono de parqueadero EXPOARTESANIAS</v>
      </c>
      <c r="C218" s="73">
        <f>'TARIFA SIN IVA MODIFICABLE '!$D220</f>
        <v>0</v>
      </c>
      <c r="D218" s="73">
        <f t="shared" ref="D218:D220" si="134">C218</f>
        <v>0</v>
      </c>
      <c r="E218" s="73">
        <f t="shared" ref="E218:E220" si="135">D218</f>
        <v>0</v>
      </c>
      <c r="F218" s="73">
        <f t="shared" ref="F218:F220" si="136">E218</f>
        <v>0</v>
      </c>
      <c r="G218" s="73">
        <f t="shared" ref="G218:G220" si="137">F218</f>
        <v>0</v>
      </c>
      <c r="H218" s="73">
        <f t="shared" ref="H218:H220" si="138">G218</f>
        <v>0</v>
      </c>
      <c r="I218" s="73">
        <f t="shared" ref="I218:I220" si="139">H218</f>
        <v>0</v>
      </c>
      <c r="J218" s="73">
        <f t="shared" ref="J218:J220" si="140">I218</f>
        <v>0</v>
      </c>
      <c r="K218" s="73">
        <f t="shared" ref="K218:K220" si="141">J218</f>
        <v>0</v>
      </c>
      <c r="L218" s="73">
        <f t="shared" ref="L218:L220" si="142">K218</f>
        <v>0</v>
      </c>
      <c r="M218" s="73">
        <f t="shared" ref="M218:M220" si="143">L218</f>
        <v>0</v>
      </c>
      <c r="N218" s="73">
        <f t="shared" ref="N218:N220" si="144">M218</f>
        <v>0</v>
      </c>
      <c r="O218" s="73">
        <f t="shared" ref="O218:O220" si="145">N218</f>
        <v>0</v>
      </c>
      <c r="P218" s="73">
        <f t="shared" ref="P218:P220" si="146">O218</f>
        <v>0</v>
      </c>
      <c r="Q218" s="73">
        <f t="shared" ref="Q218:Q220" si="147">P218</f>
        <v>0</v>
      </c>
      <c r="R218" s="73">
        <f t="shared" ref="R218:R220" si="148">Q218</f>
        <v>0</v>
      </c>
      <c r="S218" s="73">
        <f t="shared" ref="S218:S220" si="149">R218</f>
        <v>0</v>
      </c>
      <c r="T218" s="73">
        <f t="shared" ref="T218:T220" si="150">S218</f>
        <v>0</v>
      </c>
    </row>
    <row r="219" spans="1:20" ht="30" x14ac:dyDescent="0.25">
      <c r="A219" s="187" t="str">
        <f>'TARIFA SIN IVA MODIFICABLE '!A221</f>
        <v>CREDENCIALES E INVITACIONES</v>
      </c>
      <c r="B219" s="79" t="str">
        <f>IFERROR(CONCATENATE('TARIFA SIN IVA MODIFICABLE '!B221," ",'TARIFA SIN IVA MODIFICABLE '!C221),"")</f>
        <v>3040107 Credenciales</v>
      </c>
      <c r="C219" s="73">
        <f>'TARIFA SIN IVA MODIFICABLE '!$D221</f>
        <v>0</v>
      </c>
      <c r="D219" s="73">
        <f t="shared" si="134"/>
        <v>0</v>
      </c>
      <c r="E219" s="73">
        <f t="shared" si="135"/>
        <v>0</v>
      </c>
      <c r="F219" s="73">
        <f t="shared" si="136"/>
        <v>0</v>
      </c>
      <c r="G219" s="73">
        <f t="shared" si="137"/>
        <v>0</v>
      </c>
      <c r="H219" s="73">
        <f t="shared" si="138"/>
        <v>0</v>
      </c>
      <c r="I219" s="73">
        <f t="shared" si="139"/>
        <v>0</v>
      </c>
      <c r="J219" s="73">
        <f t="shared" si="140"/>
        <v>0</v>
      </c>
      <c r="K219" s="73">
        <f t="shared" si="141"/>
        <v>0</v>
      </c>
      <c r="L219" s="73">
        <f t="shared" si="142"/>
        <v>0</v>
      </c>
      <c r="M219" s="73">
        <f t="shared" si="143"/>
        <v>0</v>
      </c>
      <c r="N219" s="73">
        <f t="shared" si="144"/>
        <v>0</v>
      </c>
      <c r="O219" s="73">
        <f t="shared" si="145"/>
        <v>0</v>
      </c>
      <c r="P219" s="73">
        <f t="shared" si="146"/>
        <v>0</v>
      </c>
      <c r="Q219" s="73">
        <f t="shared" si="147"/>
        <v>0</v>
      </c>
      <c r="R219" s="73">
        <f t="shared" si="148"/>
        <v>0</v>
      </c>
      <c r="S219" s="73">
        <f t="shared" si="149"/>
        <v>0</v>
      </c>
      <c r="T219" s="73">
        <f t="shared" si="150"/>
        <v>0</v>
      </c>
    </row>
    <row r="220" spans="1:20" ht="30" x14ac:dyDescent="0.25">
      <c r="A220" s="187" t="str">
        <f>'TARIFA SIN IVA MODIFICABLE '!A222</f>
        <v>CREDENCIALES E INVITACIONES</v>
      </c>
      <c r="B220" s="79" t="str">
        <f>IFERROR(CONCATENATE('TARIFA SIN IVA MODIFICABLE '!B222," ",'TARIFA SIN IVA MODIFICABLE '!C222),"")</f>
        <v>3040108 Invitaciones</v>
      </c>
      <c r="C220" s="73">
        <f>'TARIFA SIN IVA MODIFICABLE '!$D222</f>
        <v>0</v>
      </c>
      <c r="D220" s="73">
        <f t="shared" si="134"/>
        <v>0</v>
      </c>
      <c r="E220" s="73">
        <f t="shared" si="135"/>
        <v>0</v>
      </c>
      <c r="F220" s="73">
        <f t="shared" si="136"/>
        <v>0</v>
      </c>
      <c r="G220" s="73">
        <f t="shared" si="137"/>
        <v>0</v>
      </c>
      <c r="H220" s="73">
        <f t="shared" si="138"/>
        <v>0</v>
      </c>
      <c r="I220" s="73">
        <f t="shared" si="139"/>
        <v>0</v>
      </c>
      <c r="J220" s="73">
        <f t="shared" si="140"/>
        <v>0</v>
      </c>
      <c r="K220" s="73">
        <f t="shared" si="141"/>
        <v>0</v>
      </c>
      <c r="L220" s="73">
        <f t="shared" si="142"/>
        <v>0</v>
      </c>
      <c r="M220" s="73">
        <f t="shared" si="143"/>
        <v>0</v>
      </c>
      <c r="N220" s="73">
        <f t="shared" si="144"/>
        <v>0</v>
      </c>
      <c r="O220" s="73">
        <f t="shared" si="145"/>
        <v>0</v>
      </c>
      <c r="P220" s="73">
        <f t="shared" si="146"/>
        <v>0</v>
      </c>
      <c r="Q220" s="73">
        <f t="shared" si="147"/>
        <v>0</v>
      </c>
      <c r="R220" s="73">
        <f t="shared" si="148"/>
        <v>0</v>
      </c>
      <c r="S220" s="73">
        <f t="shared" si="149"/>
        <v>0</v>
      </c>
      <c r="T220" s="73">
        <f t="shared" si="150"/>
        <v>0</v>
      </c>
    </row>
  </sheetData>
  <autoFilter ref="A1:T215" xr:uid="{108732DF-67F7-4840-B0D0-997B65484F21}"/>
  <dataConsolidate/>
  <pageMargins left="0.75" right="0.75" top="1" bottom="1" header="0.5" footer="0.5"/>
  <headerFooter>
    <oddFooter xml:space="preserve">&amp;C_x000D_&amp;1#&amp;"Calibri"&amp;9&amp;K000000 Información Pública </oddFooter>
  </headerFooter>
  <ignoredErrors>
    <ignoredError sqref="F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B041-968D-46B1-AECC-BC45A7D06DC5}">
  <sheetPr codeName="Hoja6"/>
  <dimension ref="A1:D3"/>
  <sheetViews>
    <sheetView showGridLines="0" workbookViewId="0">
      <selection activeCell="D2" sqref="D2"/>
    </sheetView>
  </sheetViews>
  <sheetFormatPr baseColWidth="10" defaultColWidth="11.42578125" defaultRowHeight="15" x14ac:dyDescent="0.25"/>
  <cols>
    <col min="1" max="1" width="17" customWidth="1"/>
    <col min="3" max="3" width="17" customWidth="1"/>
  </cols>
  <sheetData>
    <row r="1" spans="1:4" ht="30" x14ac:dyDescent="0.25">
      <c r="A1" s="41" t="s">
        <v>170</v>
      </c>
      <c r="B1" s="41" t="s">
        <v>171</v>
      </c>
      <c r="C1" s="41" t="s">
        <v>172</v>
      </c>
      <c r="D1" s="41" t="s">
        <v>173</v>
      </c>
    </row>
    <row r="2" spans="1:4" ht="30" x14ac:dyDescent="0.25">
      <c r="A2" s="39" t="s">
        <v>174</v>
      </c>
      <c r="B2" s="39" t="str" cm="1">
        <f t="array" aca="1" ref="B2" ca="1">_FV(Divisas[[#This Row],[CODIGO ISO ]],"De la moneda",TRUE)</f>
        <v>USD</v>
      </c>
      <c r="C2" s="39" t="e" vm="1">
        <v>#VALUE!</v>
      </c>
      <c r="D2" s="40" cm="1">
        <f t="array" aca="1" ref="D2" ca="1">_FV(Divisas[[#This Row],[CODIGO ISO ]],"Apertura")</f>
        <v>3705.38</v>
      </c>
    </row>
    <row r="3" spans="1:4" x14ac:dyDescent="0.25">
      <c r="A3" s="39" t="s">
        <v>175</v>
      </c>
      <c r="B3" s="39" t="s">
        <v>176</v>
      </c>
      <c r="C3" s="39" t="s">
        <v>177</v>
      </c>
      <c r="D3" s="40">
        <v>1</v>
      </c>
    </row>
  </sheetData>
  <pageMargins left="0.7" right="0.7" top="0.75" bottom="0.75" header="0.3" footer="0.3"/>
  <pageSetup orientation="portrait" r:id="rId1"/>
  <headerFooter>
    <oddFooter xml:space="preserve">&amp;C_x000D_&amp;1#&amp;"Calibri"&amp;9&amp;K000000 Información Pública </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E1B0B-8E00-451C-BDCB-0FD3C95766C1}">
  <sheetPr codeName="Hoja7"/>
  <dimension ref="A1:U49"/>
  <sheetViews>
    <sheetView topLeftCell="B49" workbookViewId="0">
      <selection activeCell="C51" sqref="C51:C86"/>
    </sheetView>
  </sheetViews>
  <sheetFormatPr baseColWidth="10" defaultColWidth="11.42578125" defaultRowHeight="15" x14ac:dyDescent="0.25"/>
  <cols>
    <col min="1" max="1" width="13.140625" bestFit="1" customWidth="1"/>
    <col min="2" max="2" width="12.140625" bestFit="1" customWidth="1"/>
    <col min="3" max="3" width="41.5703125" bestFit="1" customWidth="1"/>
    <col min="4" max="11" width="10.85546875" bestFit="1" customWidth="1"/>
    <col min="12" max="20" width="11.85546875" bestFit="1" customWidth="1"/>
    <col min="21" max="21" width="9.85546875" bestFit="1" customWidth="1"/>
  </cols>
  <sheetData>
    <row r="1" spans="1:21" x14ac:dyDescent="0.25">
      <c r="A1" s="152" t="s">
        <v>178</v>
      </c>
      <c r="B1" s="152" t="s">
        <v>179</v>
      </c>
      <c r="C1" s="153" t="s">
        <v>180</v>
      </c>
      <c r="D1" s="152" t="s">
        <v>181</v>
      </c>
      <c r="E1" s="152" t="s">
        <v>304</v>
      </c>
      <c r="F1" s="152" t="s">
        <v>305</v>
      </c>
      <c r="G1" s="152" t="s">
        <v>306</v>
      </c>
      <c r="H1" s="152" t="s">
        <v>307</v>
      </c>
      <c r="I1" s="152" t="s">
        <v>308</v>
      </c>
      <c r="J1" s="152" t="s">
        <v>309</v>
      </c>
      <c r="K1" s="152" t="s">
        <v>310</v>
      </c>
      <c r="L1" s="152" t="s">
        <v>311</v>
      </c>
      <c r="M1" s="152" t="s">
        <v>312</v>
      </c>
      <c r="N1" s="152" t="s">
        <v>313</v>
      </c>
      <c r="O1" s="152" t="s">
        <v>314</v>
      </c>
      <c r="P1" s="152" t="s">
        <v>315</v>
      </c>
      <c r="Q1" s="152" t="s">
        <v>316</v>
      </c>
      <c r="R1" s="152" t="s">
        <v>317</v>
      </c>
      <c r="S1" s="152" t="s">
        <v>318</v>
      </c>
      <c r="T1" s="152" t="s">
        <v>319</v>
      </c>
      <c r="U1" s="154" t="s">
        <v>320</v>
      </c>
    </row>
    <row r="2" spans="1:21" x14ac:dyDescent="0.25">
      <c r="A2" s="77">
        <v>46044</v>
      </c>
      <c r="B2" s="77">
        <v>46047</v>
      </c>
      <c r="C2" s="76" t="s">
        <v>444</v>
      </c>
      <c r="D2" s="75">
        <v>1</v>
      </c>
      <c r="E2" s="78">
        <v>2</v>
      </c>
      <c r="F2" s="78">
        <v>3</v>
      </c>
      <c r="G2" s="78">
        <v>4</v>
      </c>
      <c r="H2" s="78"/>
      <c r="I2" s="78"/>
      <c r="J2" s="78"/>
      <c r="K2" s="78"/>
      <c r="L2" s="78"/>
      <c r="M2" s="78"/>
      <c r="N2" s="78"/>
      <c r="O2" s="78"/>
      <c r="P2" s="78"/>
      <c r="Q2" s="78"/>
      <c r="R2" s="78"/>
      <c r="S2" s="78"/>
      <c r="T2" s="78"/>
      <c r="U2" s="151"/>
    </row>
    <row r="3" spans="1:21" x14ac:dyDescent="0.25">
      <c r="A3" s="77">
        <v>46056</v>
      </c>
      <c r="B3" s="77">
        <v>45694</v>
      </c>
      <c r="C3" s="76" t="s">
        <v>450</v>
      </c>
      <c r="D3" s="75">
        <v>1</v>
      </c>
      <c r="E3" s="78">
        <v>2</v>
      </c>
      <c r="F3" s="78">
        <v>3</v>
      </c>
      <c r="G3" s="78">
        <v>4</v>
      </c>
      <c r="H3" s="78"/>
      <c r="I3" s="78"/>
      <c r="J3" s="78"/>
      <c r="K3" s="78"/>
      <c r="L3" s="78"/>
      <c r="M3" s="78"/>
      <c r="N3" s="78"/>
      <c r="O3" s="78"/>
      <c r="P3" s="78"/>
      <c r="Q3" s="78"/>
      <c r="R3" s="78"/>
      <c r="S3" s="78"/>
      <c r="T3" s="78"/>
      <c r="U3" s="151"/>
    </row>
    <row r="4" spans="1:21" x14ac:dyDescent="0.25">
      <c r="A4" s="77">
        <v>46067</v>
      </c>
      <c r="B4" s="77">
        <v>45703</v>
      </c>
      <c r="C4" s="76" t="s">
        <v>420</v>
      </c>
      <c r="D4" s="75">
        <v>1</v>
      </c>
      <c r="E4" s="78">
        <v>2</v>
      </c>
      <c r="F4" s="78"/>
      <c r="G4" s="78"/>
      <c r="H4" s="78"/>
      <c r="I4" s="78"/>
      <c r="J4" s="78"/>
      <c r="K4" s="78"/>
      <c r="L4" s="78"/>
      <c r="M4" s="78"/>
      <c r="N4" s="78"/>
      <c r="O4" s="78"/>
      <c r="P4" s="78"/>
      <c r="Q4" s="78"/>
      <c r="R4" s="78"/>
      <c r="S4" s="78"/>
      <c r="T4" s="78"/>
      <c r="U4" s="151"/>
    </row>
    <row r="5" spans="1:21" x14ac:dyDescent="0.25">
      <c r="A5" s="77">
        <v>46078</v>
      </c>
      <c r="B5" s="77">
        <v>46080</v>
      </c>
      <c r="C5" s="76" t="s">
        <v>421</v>
      </c>
      <c r="D5" s="75">
        <v>1</v>
      </c>
      <c r="E5" s="78">
        <v>2</v>
      </c>
      <c r="F5" s="78">
        <v>3</v>
      </c>
      <c r="G5" s="78"/>
      <c r="H5" s="78"/>
      <c r="I5" s="78"/>
      <c r="J5" s="78"/>
      <c r="K5" s="78"/>
      <c r="L5" s="78"/>
      <c r="M5" s="78"/>
      <c r="N5" s="78"/>
      <c r="O5" s="78"/>
      <c r="P5" s="78"/>
      <c r="Q5" s="78"/>
      <c r="R5" s="78"/>
      <c r="S5" s="78"/>
      <c r="T5" s="78"/>
      <c r="U5" s="151"/>
    </row>
    <row r="6" spans="1:21" x14ac:dyDescent="0.25">
      <c r="A6" s="77">
        <v>46102</v>
      </c>
      <c r="B6" s="77">
        <v>45737</v>
      </c>
      <c r="C6" s="76" t="s">
        <v>438</v>
      </c>
      <c r="D6" s="75">
        <v>1</v>
      </c>
      <c r="E6" s="78"/>
      <c r="F6" s="78"/>
      <c r="G6" s="78"/>
      <c r="H6" s="78"/>
      <c r="I6" s="78"/>
      <c r="J6" s="78"/>
      <c r="K6" s="78"/>
      <c r="L6" s="78"/>
      <c r="M6" s="78"/>
      <c r="N6" s="78"/>
      <c r="O6" s="78"/>
      <c r="P6" s="78"/>
      <c r="Q6" s="78"/>
      <c r="R6" s="78"/>
      <c r="S6" s="78"/>
      <c r="T6" s="78"/>
      <c r="U6" s="151"/>
    </row>
    <row r="7" spans="1:21" x14ac:dyDescent="0.25">
      <c r="A7" s="77">
        <v>46102</v>
      </c>
      <c r="B7" s="77">
        <v>46102</v>
      </c>
      <c r="C7" s="76" t="s">
        <v>445</v>
      </c>
      <c r="D7" s="75">
        <v>1</v>
      </c>
      <c r="E7" s="78"/>
      <c r="F7" s="78"/>
      <c r="G7" s="78"/>
      <c r="H7" s="78"/>
      <c r="I7" s="78"/>
      <c r="J7" s="78"/>
      <c r="K7" s="78"/>
      <c r="L7" s="78"/>
      <c r="M7" s="78"/>
      <c r="N7" s="78"/>
      <c r="O7" s="78"/>
      <c r="P7" s="78"/>
      <c r="Q7" s="78"/>
      <c r="R7" s="78"/>
      <c r="S7" s="78"/>
      <c r="T7" s="78"/>
      <c r="U7" s="151"/>
    </row>
    <row r="8" spans="1:21" x14ac:dyDescent="0.25">
      <c r="A8" s="77">
        <v>46120</v>
      </c>
      <c r="B8" s="77">
        <v>46123</v>
      </c>
      <c r="C8" s="76" t="s">
        <v>422</v>
      </c>
      <c r="D8" s="75">
        <v>1</v>
      </c>
      <c r="E8" s="78">
        <v>2</v>
      </c>
      <c r="F8" s="78">
        <v>3</v>
      </c>
      <c r="G8" s="78">
        <v>4</v>
      </c>
      <c r="H8" s="78"/>
      <c r="I8" s="78"/>
      <c r="J8" s="78"/>
      <c r="K8" s="78"/>
      <c r="L8" s="78"/>
      <c r="M8" s="78"/>
      <c r="N8" s="78"/>
      <c r="O8" s="78"/>
      <c r="P8" s="78"/>
      <c r="Q8" s="78"/>
      <c r="R8" s="78"/>
      <c r="S8" s="78"/>
      <c r="T8" s="78"/>
      <c r="U8" s="151"/>
    </row>
    <row r="9" spans="1:21" x14ac:dyDescent="0.25">
      <c r="A9" s="77">
        <v>46121</v>
      </c>
      <c r="B9" s="77">
        <v>46122</v>
      </c>
      <c r="C9" s="76" t="s">
        <v>439</v>
      </c>
      <c r="D9" s="75">
        <v>1</v>
      </c>
      <c r="E9" s="78">
        <v>2</v>
      </c>
      <c r="F9" s="78"/>
      <c r="G9" s="78"/>
      <c r="H9" s="78"/>
      <c r="I9" s="78"/>
      <c r="J9" s="78"/>
      <c r="K9" s="78"/>
      <c r="L9" s="78"/>
      <c r="M9" s="78"/>
      <c r="N9" s="78"/>
      <c r="O9" s="78"/>
      <c r="P9" s="78"/>
      <c r="Q9" s="78"/>
      <c r="R9" s="78"/>
      <c r="S9" s="78"/>
      <c r="T9" s="78"/>
      <c r="U9" s="151"/>
    </row>
    <row r="10" spans="1:21" x14ac:dyDescent="0.25">
      <c r="A10" s="77">
        <v>46123</v>
      </c>
      <c r="B10" s="77">
        <v>46123</v>
      </c>
      <c r="C10" s="76" t="s">
        <v>423</v>
      </c>
      <c r="D10" s="75">
        <v>1</v>
      </c>
      <c r="E10" s="78"/>
      <c r="F10" s="78"/>
      <c r="G10" s="78"/>
      <c r="H10" s="78"/>
      <c r="I10" s="78"/>
      <c r="J10" s="78"/>
      <c r="K10" s="78"/>
      <c r="L10" s="78"/>
      <c r="M10" s="78"/>
      <c r="N10" s="78"/>
      <c r="O10" s="78"/>
      <c r="P10" s="78"/>
      <c r="Q10" s="78"/>
      <c r="R10" s="78"/>
      <c r="S10" s="78"/>
      <c r="T10" s="78"/>
      <c r="U10" s="151"/>
    </row>
    <row r="11" spans="1:21" x14ac:dyDescent="0.25">
      <c r="A11" s="77">
        <v>46126</v>
      </c>
      <c r="B11" s="77">
        <v>46127</v>
      </c>
      <c r="C11" s="76" t="s">
        <v>440</v>
      </c>
      <c r="D11" s="75">
        <v>1</v>
      </c>
      <c r="E11" s="78">
        <v>2</v>
      </c>
      <c r="F11" s="78"/>
      <c r="G11" s="78"/>
      <c r="H11" s="78"/>
      <c r="I11" s="78"/>
      <c r="J11" s="78"/>
      <c r="K11" s="78"/>
      <c r="L11" s="78"/>
      <c r="M11" s="78"/>
      <c r="N11" s="78"/>
      <c r="O11" s="78"/>
      <c r="P11" s="78"/>
      <c r="Q11" s="78"/>
      <c r="R11" s="78"/>
      <c r="S11" s="78"/>
      <c r="T11" s="78"/>
      <c r="U11" s="151"/>
    </row>
    <row r="12" spans="1:21" x14ac:dyDescent="0.25">
      <c r="A12" s="77">
        <v>46133</v>
      </c>
      <c r="B12" s="77">
        <v>46146</v>
      </c>
      <c r="C12" s="76" t="s">
        <v>424</v>
      </c>
      <c r="D12" s="75">
        <v>1</v>
      </c>
      <c r="E12" s="78">
        <v>2</v>
      </c>
      <c r="F12" s="78">
        <v>3</v>
      </c>
      <c r="G12" s="78">
        <v>4</v>
      </c>
      <c r="H12" s="78">
        <v>5</v>
      </c>
      <c r="I12" s="78">
        <v>6</v>
      </c>
      <c r="J12" s="78">
        <v>7</v>
      </c>
      <c r="K12" s="78">
        <v>8</v>
      </c>
      <c r="L12" s="78">
        <v>9</v>
      </c>
      <c r="M12" s="78">
        <v>10</v>
      </c>
      <c r="N12" s="78">
        <v>11</v>
      </c>
      <c r="O12" s="78">
        <v>12</v>
      </c>
      <c r="P12" s="78">
        <v>13</v>
      </c>
      <c r="Q12" s="78">
        <v>14</v>
      </c>
      <c r="R12" s="78"/>
      <c r="S12" s="78"/>
      <c r="T12" s="78"/>
      <c r="U12" s="151"/>
    </row>
    <row r="13" spans="1:21" x14ac:dyDescent="0.25">
      <c r="A13" s="77">
        <v>46154</v>
      </c>
      <c r="B13" s="77">
        <v>46156</v>
      </c>
      <c r="C13" s="76" t="s">
        <v>183</v>
      </c>
      <c r="D13" s="75">
        <v>1</v>
      </c>
      <c r="E13" s="78">
        <v>2</v>
      </c>
      <c r="F13" s="78">
        <v>3</v>
      </c>
      <c r="G13" s="78"/>
      <c r="H13" s="78"/>
      <c r="I13" s="78"/>
      <c r="J13" s="78"/>
      <c r="K13" s="78"/>
      <c r="L13" s="78"/>
      <c r="M13" s="78"/>
      <c r="N13" s="78"/>
      <c r="O13" s="78"/>
      <c r="P13" s="78"/>
      <c r="Q13" s="78"/>
      <c r="R13" s="78"/>
      <c r="S13" s="78"/>
      <c r="T13" s="78"/>
      <c r="U13" s="151"/>
    </row>
    <row r="14" spans="1:21" x14ac:dyDescent="0.25">
      <c r="A14" s="77">
        <v>46154</v>
      </c>
      <c r="B14" s="77">
        <v>46157</v>
      </c>
      <c r="C14" s="76" t="s">
        <v>373</v>
      </c>
      <c r="D14" s="75">
        <v>1</v>
      </c>
      <c r="E14" s="78">
        <v>2</v>
      </c>
      <c r="F14" s="78">
        <v>3</v>
      </c>
      <c r="G14" s="78">
        <v>4</v>
      </c>
      <c r="H14" s="78"/>
      <c r="I14" s="78"/>
      <c r="J14" s="78"/>
      <c r="K14" s="78"/>
      <c r="L14" s="78"/>
      <c r="M14" s="78"/>
      <c r="N14" s="78"/>
      <c r="O14" s="78"/>
      <c r="P14" s="78"/>
      <c r="Q14" s="78"/>
      <c r="R14" s="78"/>
      <c r="S14" s="78"/>
      <c r="T14" s="78"/>
      <c r="U14" s="151"/>
    </row>
    <row r="15" spans="1:21" x14ac:dyDescent="0.25">
      <c r="A15" s="77">
        <v>46162</v>
      </c>
      <c r="B15" s="77">
        <v>46162</v>
      </c>
      <c r="C15" s="76" t="s">
        <v>441</v>
      </c>
      <c r="D15" s="75">
        <v>1</v>
      </c>
      <c r="E15" s="78"/>
      <c r="F15" s="78"/>
      <c r="G15" s="78"/>
      <c r="H15" s="78"/>
      <c r="I15" s="78"/>
      <c r="J15" s="78"/>
      <c r="K15" s="78"/>
      <c r="L15" s="78"/>
      <c r="M15" s="78"/>
      <c r="N15" s="78"/>
      <c r="O15" s="78"/>
      <c r="P15" s="78"/>
      <c r="Q15" s="78"/>
      <c r="R15" s="78"/>
      <c r="S15" s="78"/>
      <c r="T15" s="78"/>
      <c r="U15" s="151"/>
    </row>
    <row r="16" spans="1:21" x14ac:dyDescent="0.25">
      <c r="A16" s="77">
        <v>46164</v>
      </c>
      <c r="B16" s="77">
        <v>46165</v>
      </c>
      <c r="C16" s="76" t="s">
        <v>425</v>
      </c>
      <c r="D16" s="75">
        <v>1</v>
      </c>
      <c r="E16" s="78">
        <v>2</v>
      </c>
      <c r="F16" s="78"/>
      <c r="G16" s="78"/>
      <c r="H16" s="78"/>
      <c r="I16" s="78"/>
      <c r="J16" s="78"/>
      <c r="K16" s="78"/>
      <c r="L16" s="78"/>
      <c r="M16" s="78"/>
      <c r="N16" s="78"/>
      <c r="O16" s="78"/>
      <c r="P16" s="78"/>
      <c r="Q16" s="78"/>
      <c r="R16" s="78"/>
      <c r="S16" s="78"/>
      <c r="T16" s="78"/>
      <c r="U16" s="151"/>
    </row>
    <row r="17" spans="1:21" x14ac:dyDescent="0.25">
      <c r="A17" s="77">
        <v>46164</v>
      </c>
      <c r="B17" s="77">
        <v>46165</v>
      </c>
      <c r="C17" s="76" t="s">
        <v>441</v>
      </c>
      <c r="D17" s="75">
        <v>1</v>
      </c>
      <c r="E17" s="78">
        <v>2</v>
      </c>
      <c r="F17" s="78"/>
      <c r="G17" s="78"/>
      <c r="H17" s="78"/>
      <c r="I17" s="78"/>
      <c r="J17" s="78"/>
      <c r="K17" s="78"/>
      <c r="L17" s="78"/>
      <c r="M17" s="78"/>
      <c r="N17" s="78"/>
      <c r="O17" s="78"/>
      <c r="P17" s="78"/>
      <c r="Q17" s="78"/>
      <c r="R17" s="78"/>
      <c r="S17" s="78"/>
      <c r="T17" s="78"/>
      <c r="U17" s="151"/>
    </row>
    <row r="18" spans="1:21" x14ac:dyDescent="0.25">
      <c r="A18" s="77">
        <v>46164</v>
      </c>
      <c r="B18" s="77">
        <v>46165</v>
      </c>
      <c r="C18" s="76" t="s">
        <v>426</v>
      </c>
      <c r="D18" s="75">
        <v>1</v>
      </c>
      <c r="E18" s="78">
        <v>2</v>
      </c>
      <c r="F18" s="78"/>
      <c r="G18" s="78"/>
      <c r="H18" s="78"/>
      <c r="I18" s="78"/>
      <c r="J18" s="78"/>
      <c r="K18" s="78"/>
      <c r="L18" s="78"/>
      <c r="M18" s="78"/>
      <c r="N18" s="78"/>
      <c r="O18" s="78"/>
      <c r="P18" s="78"/>
      <c r="Q18" s="78"/>
      <c r="R18" s="78"/>
      <c r="S18" s="78"/>
      <c r="T18" s="78"/>
      <c r="U18" s="151"/>
    </row>
    <row r="19" spans="1:21" x14ac:dyDescent="0.25">
      <c r="A19" s="77">
        <v>46182</v>
      </c>
      <c r="B19" s="77">
        <v>46185</v>
      </c>
      <c r="C19" s="76" t="s">
        <v>374</v>
      </c>
      <c r="D19" s="75">
        <v>1</v>
      </c>
      <c r="E19" s="78">
        <v>2</v>
      </c>
      <c r="F19" s="78">
        <v>3</v>
      </c>
      <c r="G19" s="78">
        <v>4</v>
      </c>
      <c r="H19" s="78"/>
      <c r="I19" s="78"/>
      <c r="J19" s="78"/>
      <c r="K19" s="78"/>
      <c r="L19" s="78"/>
      <c r="M19" s="78"/>
      <c r="N19" s="78"/>
      <c r="O19" s="78"/>
      <c r="P19" s="78"/>
      <c r="Q19" s="78"/>
      <c r="R19" s="78"/>
      <c r="S19" s="78"/>
      <c r="T19" s="78"/>
      <c r="U19" s="151"/>
    </row>
    <row r="20" spans="1:21" x14ac:dyDescent="0.25">
      <c r="A20" s="77">
        <v>46199</v>
      </c>
      <c r="B20" s="77">
        <v>46202</v>
      </c>
      <c r="C20" s="76" t="s">
        <v>427</v>
      </c>
      <c r="D20" s="75">
        <v>1</v>
      </c>
      <c r="E20" s="78">
        <v>2</v>
      </c>
      <c r="F20" s="78">
        <v>3</v>
      </c>
      <c r="G20" s="78">
        <v>4</v>
      </c>
      <c r="H20" s="78"/>
      <c r="I20" s="78"/>
      <c r="J20" s="78"/>
      <c r="K20" s="78"/>
      <c r="L20" s="78"/>
      <c r="M20" s="78"/>
      <c r="N20" s="78"/>
      <c r="O20" s="78"/>
      <c r="P20" s="78"/>
      <c r="Q20" s="78"/>
      <c r="R20" s="78"/>
      <c r="S20" s="78"/>
      <c r="T20" s="78"/>
      <c r="U20" s="151"/>
    </row>
    <row r="21" spans="1:21" x14ac:dyDescent="0.25">
      <c r="A21" s="77">
        <v>46205</v>
      </c>
      <c r="B21" s="77">
        <v>46208</v>
      </c>
      <c r="C21" s="76" t="s">
        <v>188</v>
      </c>
      <c r="D21" s="75">
        <v>1</v>
      </c>
      <c r="E21" s="78">
        <v>2</v>
      </c>
      <c r="F21" s="78">
        <v>3</v>
      </c>
      <c r="G21" s="78">
        <v>4</v>
      </c>
      <c r="H21" s="78"/>
      <c r="I21" s="78"/>
      <c r="J21" s="78"/>
      <c r="K21" s="78"/>
      <c r="L21" s="78"/>
      <c r="M21" s="78"/>
      <c r="N21" s="78"/>
      <c r="O21" s="78"/>
      <c r="P21" s="78"/>
      <c r="Q21" s="78"/>
      <c r="R21" s="78"/>
      <c r="S21" s="78"/>
      <c r="T21" s="78"/>
      <c r="U21" s="151"/>
    </row>
    <row r="22" spans="1:21" x14ac:dyDescent="0.25">
      <c r="A22" s="77">
        <v>46212</v>
      </c>
      <c r="B22" s="77">
        <v>46213</v>
      </c>
      <c r="C22" s="76" t="s">
        <v>187</v>
      </c>
      <c r="D22" s="75">
        <v>1</v>
      </c>
      <c r="E22" s="78">
        <v>2</v>
      </c>
      <c r="F22" s="78"/>
      <c r="G22" s="78"/>
      <c r="H22" s="78"/>
      <c r="I22" s="78"/>
      <c r="J22" s="78"/>
      <c r="K22" s="78"/>
      <c r="L22" s="78"/>
      <c r="M22" s="78"/>
      <c r="N22" s="78"/>
      <c r="O22" s="78"/>
      <c r="P22" s="78"/>
      <c r="Q22" s="78"/>
      <c r="R22" s="78"/>
      <c r="S22" s="78"/>
      <c r="T22" s="78"/>
      <c r="U22" s="151"/>
    </row>
    <row r="23" spans="1:21" x14ac:dyDescent="0.25">
      <c r="A23" s="77">
        <v>46212</v>
      </c>
      <c r="B23" s="77">
        <v>46213</v>
      </c>
      <c r="C23" s="76" t="s">
        <v>446</v>
      </c>
      <c r="D23" s="75">
        <v>1</v>
      </c>
      <c r="E23" s="78">
        <v>2</v>
      </c>
      <c r="F23" s="78"/>
      <c r="G23" s="78"/>
      <c r="H23" s="78"/>
      <c r="I23" s="78"/>
      <c r="J23" s="78"/>
      <c r="K23" s="78"/>
      <c r="L23" s="78"/>
      <c r="M23" s="78"/>
      <c r="N23" s="78"/>
      <c r="O23" s="78"/>
      <c r="P23" s="78"/>
      <c r="Q23" s="78"/>
      <c r="R23" s="78"/>
      <c r="S23" s="78"/>
      <c r="T23" s="78"/>
      <c r="U23" s="151"/>
    </row>
    <row r="24" spans="1:21" x14ac:dyDescent="0.25">
      <c r="A24" s="77">
        <v>46219</v>
      </c>
      <c r="B24" s="77">
        <v>46223</v>
      </c>
      <c r="C24" s="76" t="s">
        <v>186</v>
      </c>
      <c r="D24" s="75">
        <v>1</v>
      </c>
      <c r="E24" s="78">
        <v>2</v>
      </c>
      <c r="F24" s="78">
        <v>3</v>
      </c>
      <c r="G24" s="78">
        <v>4</v>
      </c>
      <c r="H24" s="78"/>
      <c r="I24" s="78"/>
      <c r="J24" s="78"/>
      <c r="K24" s="78"/>
      <c r="L24" s="78"/>
      <c r="M24" s="78"/>
      <c r="N24" s="78"/>
      <c r="O24" s="78"/>
      <c r="P24" s="78"/>
      <c r="Q24" s="78"/>
      <c r="R24" s="78"/>
      <c r="S24" s="78"/>
      <c r="T24" s="78"/>
      <c r="U24" s="151"/>
    </row>
    <row r="25" spans="1:21" x14ac:dyDescent="0.25">
      <c r="A25" s="77">
        <v>46220</v>
      </c>
      <c r="B25" s="77">
        <v>46223</v>
      </c>
      <c r="C25" s="76" t="s">
        <v>190</v>
      </c>
      <c r="D25" s="75">
        <v>1</v>
      </c>
      <c r="E25" s="78">
        <v>2</v>
      </c>
      <c r="F25" s="78">
        <v>3</v>
      </c>
      <c r="G25" s="78">
        <v>4</v>
      </c>
      <c r="H25" s="78"/>
      <c r="I25" s="78"/>
      <c r="J25" s="78"/>
      <c r="K25" s="78"/>
      <c r="L25" s="78"/>
      <c r="M25" s="78"/>
      <c r="N25" s="78"/>
      <c r="O25" s="78"/>
      <c r="P25" s="78"/>
      <c r="Q25" s="78"/>
      <c r="R25" s="78"/>
      <c r="S25" s="78"/>
      <c r="T25" s="78"/>
      <c r="U25" s="151"/>
    </row>
    <row r="26" spans="1:21" x14ac:dyDescent="0.25">
      <c r="A26" s="77">
        <v>46226</v>
      </c>
      <c r="B26" s="77">
        <v>46228</v>
      </c>
      <c r="C26" s="76" t="s">
        <v>376</v>
      </c>
      <c r="D26" s="75">
        <v>1</v>
      </c>
      <c r="E26" s="78">
        <v>2</v>
      </c>
      <c r="F26" s="78">
        <v>3</v>
      </c>
      <c r="G26" s="78"/>
      <c r="H26" s="78"/>
      <c r="I26" s="78"/>
      <c r="J26" s="78"/>
      <c r="K26" s="78"/>
      <c r="L26" s="78"/>
      <c r="M26" s="78"/>
      <c r="N26" s="78"/>
      <c r="O26" s="78"/>
      <c r="P26" s="78"/>
      <c r="Q26" s="78"/>
      <c r="R26" s="78"/>
      <c r="S26" s="78"/>
      <c r="T26" s="78"/>
      <c r="U26" s="151"/>
    </row>
    <row r="27" spans="1:21" x14ac:dyDescent="0.25">
      <c r="A27" s="77">
        <v>46231</v>
      </c>
      <c r="B27" s="77">
        <v>46234</v>
      </c>
      <c r="C27" s="76" t="s">
        <v>375</v>
      </c>
      <c r="D27" s="75">
        <v>1</v>
      </c>
      <c r="E27" s="78">
        <v>2</v>
      </c>
      <c r="F27" s="78">
        <v>3</v>
      </c>
      <c r="G27" s="78">
        <v>4</v>
      </c>
      <c r="H27" s="78"/>
      <c r="I27" s="78"/>
      <c r="J27" s="78"/>
      <c r="K27" s="78"/>
      <c r="L27" s="78"/>
      <c r="M27" s="78"/>
      <c r="N27" s="78"/>
      <c r="O27" s="78"/>
      <c r="P27" s="78"/>
      <c r="Q27" s="78"/>
      <c r="R27" s="78"/>
      <c r="S27" s="78"/>
      <c r="T27" s="78"/>
      <c r="U27" s="151"/>
    </row>
    <row r="28" spans="1:21" x14ac:dyDescent="0.25">
      <c r="A28" s="77">
        <v>46231</v>
      </c>
      <c r="B28" s="77">
        <v>46234</v>
      </c>
      <c r="C28" s="76" t="s">
        <v>428</v>
      </c>
      <c r="D28" s="75">
        <v>1</v>
      </c>
      <c r="E28" s="78">
        <v>2</v>
      </c>
      <c r="F28" s="78">
        <v>3</v>
      </c>
      <c r="G28" s="78">
        <v>4</v>
      </c>
      <c r="H28" s="78"/>
      <c r="I28" s="78"/>
      <c r="J28" s="78"/>
      <c r="K28" s="78"/>
      <c r="L28" s="78"/>
      <c r="M28" s="78"/>
      <c r="N28" s="78"/>
      <c r="O28" s="78"/>
      <c r="P28" s="78"/>
      <c r="Q28" s="78"/>
      <c r="R28" s="78"/>
      <c r="S28" s="78"/>
      <c r="T28" s="78"/>
      <c r="U28" s="151"/>
    </row>
    <row r="29" spans="1:21" x14ac:dyDescent="0.25">
      <c r="A29" s="77">
        <v>46237</v>
      </c>
      <c r="B29" s="77">
        <v>46239</v>
      </c>
      <c r="C29" s="76" t="s">
        <v>442</v>
      </c>
      <c r="D29" s="75">
        <v>1</v>
      </c>
      <c r="E29" s="78">
        <v>2</v>
      </c>
      <c r="F29" s="78">
        <v>3</v>
      </c>
      <c r="G29" s="78"/>
      <c r="H29" s="78"/>
      <c r="I29" s="78"/>
      <c r="J29" s="78"/>
      <c r="K29" s="78"/>
      <c r="L29" s="78"/>
      <c r="M29" s="78"/>
      <c r="N29" s="78"/>
      <c r="O29" s="78"/>
      <c r="P29" s="78"/>
      <c r="Q29" s="78"/>
      <c r="R29" s="78"/>
      <c r="S29" s="78"/>
      <c r="T29" s="78"/>
      <c r="U29" s="151"/>
    </row>
    <row r="30" spans="1:21" x14ac:dyDescent="0.25">
      <c r="A30" s="77">
        <v>46237</v>
      </c>
      <c r="B30" s="77">
        <v>46240</v>
      </c>
      <c r="C30" s="76" t="s">
        <v>451</v>
      </c>
      <c r="D30" s="75">
        <v>1</v>
      </c>
      <c r="E30" s="78">
        <v>2</v>
      </c>
      <c r="F30" s="78">
        <v>3</v>
      </c>
      <c r="G30" s="78">
        <v>4</v>
      </c>
      <c r="H30" s="78"/>
      <c r="I30" s="78"/>
      <c r="J30" s="78"/>
      <c r="K30" s="78"/>
      <c r="L30" s="78"/>
      <c r="M30" s="78"/>
      <c r="N30" s="78"/>
      <c r="O30" s="78"/>
      <c r="P30" s="78"/>
      <c r="Q30" s="78"/>
      <c r="R30" s="78"/>
      <c r="S30" s="78"/>
      <c r="T30" s="78"/>
      <c r="U30" s="151"/>
    </row>
    <row r="31" spans="1:21" x14ac:dyDescent="0.25">
      <c r="A31" s="77">
        <v>46247</v>
      </c>
      <c r="B31" s="77">
        <v>46250</v>
      </c>
      <c r="C31" s="76" t="s">
        <v>429</v>
      </c>
      <c r="D31" s="75">
        <v>1</v>
      </c>
      <c r="E31" s="78">
        <v>2</v>
      </c>
      <c r="F31" s="78">
        <v>3</v>
      </c>
      <c r="G31" s="78">
        <v>4</v>
      </c>
      <c r="H31" s="78"/>
      <c r="I31" s="78"/>
      <c r="J31" s="78"/>
      <c r="K31" s="78"/>
      <c r="L31" s="78"/>
      <c r="M31" s="78"/>
      <c r="N31" s="78"/>
      <c r="O31" s="78"/>
      <c r="P31" s="78"/>
      <c r="Q31" s="78"/>
      <c r="R31" s="78"/>
      <c r="S31" s="78"/>
      <c r="T31" s="78"/>
      <c r="U31" s="151"/>
    </row>
    <row r="32" spans="1:21" x14ac:dyDescent="0.25">
      <c r="A32" s="77">
        <v>46247</v>
      </c>
      <c r="B32" s="77">
        <v>46251</v>
      </c>
      <c r="C32" s="76" t="s">
        <v>430</v>
      </c>
      <c r="D32" s="75">
        <v>1</v>
      </c>
      <c r="E32" s="78">
        <v>2</v>
      </c>
      <c r="F32" s="78">
        <v>3</v>
      </c>
      <c r="G32" s="78">
        <v>4</v>
      </c>
      <c r="H32" s="78">
        <v>5</v>
      </c>
      <c r="I32" s="78"/>
      <c r="J32" s="78"/>
      <c r="K32" s="78"/>
      <c r="L32" s="78"/>
      <c r="M32" s="78"/>
      <c r="N32" s="78"/>
      <c r="O32" s="78"/>
      <c r="P32" s="78"/>
      <c r="Q32" s="78"/>
      <c r="R32" s="78"/>
      <c r="S32" s="78"/>
      <c r="T32" s="78"/>
      <c r="U32" s="151"/>
    </row>
    <row r="33" spans="1:21" x14ac:dyDescent="0.25">
      <c r="A33" s="77">
        <v>46254</v>
      </c>
      <c r="B33" s="77">
        <v>46255</v>
      </c>
      <c r="C33" s="76" t="s">
        <v>187</v>
      </c>
      <c r="D33" s="75">
        <v>1</v>
      </c>
      <c r="E33" s="78">
        <v>2</v>
      </c>
      <c r="F33" s="78"/>
      <c r="G33" s="78"/>
      <c r="H33" s="78"/>
      <c r="I33" s="78"/>
      <c r="J33" s="78"/>
      <c r="K33" s="78"/>
      <c r="L33" s="78"/>
      <c r="M33" s="78"/>
      <c r="N33" s="78"/>
      <c r="O33" s="78"/>
      <c r="P33" s="78"/>
      <c r="Q33" s="78"/>
      <c r="R33" s="78"/>
      <c r="S33" s="78"/>
      <c r="T33" s="78"/>
      <c r="U33" s="151"/>
    </row>
    <row r="34" spans="1:21" x14ac:dyDescent="0.25">
      <c r="A34" s="77">
        <v>46254</v>
      </c>
      <c r="B34" s="77">
        <v>46257</v>
      </c>
      <c r="C34" s="76" t="s">
        <v>443</v>
      </c>
      <c r="D34" s="75">
        <v>1</v>
      </c>
      <c r="E34" s="78">
        <v>2</v>
      </c>
      <c r="F34" s="78">
        <v>3</v>
      </c>
      <c r="G34" s="78">
        <v>4</v>
      </c>
      <c r="H34" s="78"/>
      <c r="I34" s="78"/>
      <c r="J34" s="78"/>
      <c r="K34" s="78"/>
      <c r="L34" s="78"/>
      <c r="M34" s="78"/>
      <c r="N34" s="78"/>
      <c r="O34" s="78"/>
      <c r="P34" s="78"/>
      <c r="Q34" s="78"/>
      <c r="R34" s="78"/>
      <c r="S34" s="78"/>
      <c r="T34" s="78"/>
      <c r="U34" s="151"/>
    </row>
    <row r="35" spans="1:21" x14ac:dyDescent="0.25">
      <c r="A35" s="77">
        <v>46260</v>
      </c>
      <c r="B35" s="77">
        <v>46262</v>
      </c>
      <c r="C35" s="76" t="s">
        <v>184</v>
      </c>
      <c r="D35" s="75">
        <v>1</v>
      </c>
      <c r="E35" s="78">
        <v>2</v>
      </c>
      <c r="F35" s="78">
        <v>3</v>
      </c>
      <c r="G35" s="78"/>
      <c r="H35" s="78"/>
      <c r="I35" s="78"/>
      <c r="J35" s="78"/>
      <c r="K35" s="78"/>
      <c r="L35" s="78"/>
      <c r="M35" s="78"/>
      <c r="N35" s="78"/>
      <c r="O35" s="78"/>
      <c r="P35" s="78"/>
      <c r="Q35" s="78"/>
      <c r="R35" s="78"/>
      <c r="S35" s="78"/>
      <c r="T35" s="78"/>
      <c r="U35" s="151"/>
    </row>
    <row r="36" spans="1:21" x14ac:dyDescent="0.25">
      <c r="A36" s="77">
        <v>46260</v>
      </c>
      <c r="B36" s="77">
        <v>46262</v>
      </c>
      <c r="C36" s="76" t="s">
        <v>431</v>
      </c>
      <c r="D36" s="75">
        <v>1</v>
      </c>
      <c r="E36" s="78">
        <v>2</v>
      </c>
      <c r="F36" s="78">
        <v>3</v>
      </c>
      <c r="G36" s="78"/>
      <c r="H36" s="78"/>
      <c r="I36" s="78"/>
      <c r="J36" s="78"/>
      <c r="K36" s="78"/>
      <c r="L36" s="78"/>
      <c r="M36" s="78"/>
      <c r="N36" s="78"/>
      <c r="O36" s="78"/>
      <c r="P36" s="78"/>
      <c r="Q36" s="78"/>
      <c r="R36" s="78"/>
      <c r="S36" s="78"/>
      <c r="T36" s="78"/>
      <c r="U36" s="151"/>
    </row>
    <row r="37" spans="1:21" x14ac:dyDescent="0.25">
      <c r="A37" s="77">
        <v>46268</v>
      </c>
      <c r="B37" s="77">
        <v>46285</v>
      </c>
      <c r="C37" s="76" t="s">
        <v>432</v>
      </c>
      <c r="D37" s="75">
        <v>1</v>
      </c>
      <c r="E37" s="78">
        <v>2</v>
      </c>
      <c r="F37" s="78">
        <v>3</v>
      </c>
      <c r="G37" s="78">
        <v>4</v>
      </c>
      <c r="H37" s="78">
        <v>5</v>
      </c>
      <c r="I37" s="78">
        <v>6</v>
      </c>
      <c r="J37" s="78">
        <v>7</v>
      </c>
      <c r="K37" s="78">
        <v>8</v>
      </c>
      <c r="L37" s="78">
        <v>9</v>
      </c>
      <c r="M37" s="78">
        <v>10</v>
      </c>
      <c r="N37" s="78">
        <v>11</v>
      </c>
      <c r="O37" s="78">
        <v>12</v>
      </c>
      <c r="P37" s="78">
        <v>13</v>
      </c>
      <c r="Q37" s="78">
        <v>14</v>
      </c>
      <c r="R37" s="78">
        <v>15</v>
      </c>
      <c r="S37" s="78">
        <v>16</v>
      </c>
      <c r="T37" s="78">
        <v>17</v>
      </c>
      <c r="U37" s="151">
        <v>18</v>
      </c>
    </row>
    <row r="38" spans="1:21" x14ac:dyDescent="0.25">
      <c r="A38" s="77">
        <v>46293</v>
      </c>
      <c r="B38" s="77">
        <v>46297</v>
      </c>
      <c r="C38" s="76" t="s">
        <v>433</v>
      </c>
      <c r="D38" s="75">
        <v>1</v>
      </c>
      <c r="E38" s="78">
        <v>2</v>
      </c>
      <c r="F38" s="78">
        <v>3</v>
      </c>
      <c r="G38" s="78">
        <v>4</v>
      </c>
      <c r="H38" s="78">
        <v>5</v>
      </c>
      <c r="I38" s="78"/>
      <c r="J38" s="78"/>
      <c r="K38" s="78"/>
      <c r="L38" s="78"/>
      <c r="M38" s="78"/>
      <c r="N38" s="78"/>
      <c r="O38" s="78"/>
      <c r="P38" s="78"/>
      <c r="Q38" s="78"/>
      <c r="R38" s="78"/>
      <c r="S38" s="78"/>
      <c r="T38" s="78"/>
      <c r="U38" s="151"/>
    </row>
    <row r="39" spans="1:21" x14ac:dyDescent="0.25">
      <c r="A39" s="77">
        <v>46293</v>
      </c>
      <c r="B39" s="77">
        <v>46297</v>
      </c>
      <c r="C39" s="76" t="s">
        <v>434</v>
      </c>
      <c r="D39" s="75">
        <v>1</v>
      </c>
      <c r="E39" s="78">
        <v>2</v>
      </c>
      <c r="F39" s="78">
        <v>3</v>
      </c>
      <c r="G39" s="78">
        <v>4</v>
      </c>
      <c r="H39" s="78">
        <v>5</v>
      </c>
      <c r="I39" s="78"/>
      <c r="J39" s="78"/>
      <c r="K39" s="78"/>
      <c r="L39" s="78"/>
      <c r="M39" s="78"/>
      <c r="N39" s="78"/>
      <c r="O39" s="78"/>
      <c r="P39" s="78"/>
      <c r="Q39" s="78"/>
      <c r="R39" s="78"/>
      <c r="S39" s="78"/>
      <c r="T39" s="78"/>
      <c r="U39" s="151"/>
    </row>
    <row r="40" spans="1:21" x14ac:dyDescent="0.25">
      <c r="A40" s="77">
        <v>46303</v>
      </c>
      <c r="B40" s="77">
        <v>46307</v>
      </c>
      <c r="C40" s="76" t="s">
        <v>189</v>
      </c>
      <c r="D40" s="75">
        <v>1</v>
      </c>
      <c r="E40" s="78">
        <v>2</v>
      </c>
      <c r="F40" s="78">
        <v>3</v>
      </c>
      <c r="G40" s="78">
        <v>4</v>
      </c>
      <c r="H40" s="78">
        <v>5</v>
      </c>
      <c r="I40" s="78"/>
      <c r="J40" s="78"/>
      <c r="K40" s="78"/>
      <c r="L40" s="78"/>
      <c r="M40" s="78"/>
      <c r="N40" s="78"/>
      <c r="O40" s="78"/>
      <c r="P40" s="78"/>
      <c r="Q40" s="78"/>
      <c r="R40" s="78"/>
      <c r="S40" s="78"/>
      <c r="T40" s="78"/>
      <c r="U40" s="151"/>
    </row>
    <row r="41" spans="1:21" x14ac:dyDescent="0.25">
      <c r="A41" s="77">
        <v>46310</v>
      </c>
      <c r="B41" s="77">
        <v>46313</v>
      </c>
      <c r="C41" s="76" t="s">
        <v>435</v>
      </c>
      <c r="D41" s="75">
        <v>1</v>
      </c>
      <c r="E41" s="78">
        <v>2</v>
      </c>
      <c r="F41" s="78">
        <v>3</v>
      </c>
      <c r="G41" s="78">
        <v>4</v>
      </c>
      <c r="H41" s="78"/>
      <c r="I41" s="78"/>
      <c r="J41" s="78"/>
      <c r="K41" s="78"/>
      <c r="L41" s="78"/>
      <c r="M41" s="78"/>
      <c r="N41" s="78"/>
      <c r="O41" s="78"/>
      <c r="P41" s="78"/>
      <c r="Q41" s="78"/>
      <c r="R41" s="78"/>
      <c r="S41" s="78"/>
      <c r="T41" s="78"/>
      <c r="U41" s="151"/>
    </row>
    <row r="42" spans="1:21" x14ac:dyDescent="0.25">
      <c r="A42" s="77">
        <v>46315</v>
      </c>
      <c r="B42" s="77">
        <v>46318</v>
      </c>
      <c r="C42" s="76" t="s">
        <v>447</v>
      </c>
      <c r="D42" s="75">
        <v>1</v>
      </c>
      <c r="E42" s="78">
        <v>2</v>
      </c>
      <c r="F42" s="78">
        <v>3</v>
      </c>
      <c r="G42" s="78">
        <v>4</v>
      </c>
      <c r="H42" s="78"/>
      <c r="I42" s="78"/>
      <c r="J42" s="78"/>
      <c r="K42" s="78"/>
      <c r="L42" s="78"/>
      <c r="M42" s="78"/>
      <c r="N42" s="78"/>
      <c r="O42" s="78"/>
      <c r="P42" s="78"/>
      <c r="Q42" s="78"/>
      <c r="R42" s="78"/>
      <c r="S42" s="78"/>
      <c r="T42" s="78"/>
      <c r="U42" s="151"/>
    </row>
    <row r="43" spans="1:21" x14ac:dyDescent="0.25">
      <c r="A43" s="77">
        <v>46316</v>
      </c>
      <c r="B43" s="77">
        <v>46318</v>
      </c>
      <c r="C43" s="76" t="s">
        <v>448</v>
      </c>
      <c r="D43" s="75">
        <v>1</v>
      </c>
      <c r="E43" s="78">
        <v>2</v>
      </c>
      <c r="F43" s="78">
        <v>3</v>
      </c>
      <c r="G43" s="78"/>
      <c r="H43" s="78"/>
      <c r="I43" s="78"/>
      <c r="J43" s="78"/>
      <c r="K43" s="78"/>
      <c r="L43" s="78"/>
      <c r="M43" s="78"/>
      <c r="N43" s="78"/>
      <c r="O43" s="78"/>
      <c r="P43" s="78"/>
      <c r="Q43" s="78"/>
      <c r="R43" s="78"/>
      <c r="S43" s="78"/>
      <c r="T43" s="78"/>
      <c r="U43" s="151"/>
    </row>
    <row r="44" spans="1:21" x14ac:dyDescent="0.25">
      <c r="A44" s="77">
        <v>46323</v>
      </c>
      <c r="B44" s="77">
        <v>46325</v>
      </c>
      <c r="C44" s="76" t="s">
        <v>449</v>
      </c>
      <c r="D44" s="75">
        <v>1</v>
      </c>
      <c r="E44" s="78">
        <v>2</v>
      </c>
      <c r="F44" s="78">
        <v>3</v>
      </c>
      <c r="G44" s="78"/>
      <c r="H44" s="78"/>
      <c r="I44" s="78"/>
      <c r="J44" s="78"/>
      <c r="K44" s="78"/>
      <c r="L44" s="78"/>
      <c r="M44" s="78"/>
      <c r="N44" s="78"/>
      <c r="O44" s="78"/>
      <c r="P44" s="78"/>
      <c r="Q44" s="78"/>
      <c r="R44" s="78"/>
      <c r="S44" s="78"/>
      <c r="T44" s="78"/>
      <c r="U44" s="151"/>
    </row>
    <row r="45" spans="1:21" x14ac:dyDescent="0.25">
      <c r="A45" s="77">
        <v>46323</v>
      </c>
      <c r="B45" s="77">
        <v>46325</v>
      </c>
      <c r="C45" s="76" t="s">
        <v>377</v>
      </c>
      <c r="D45" s="75">
        <v>1</v>
      </c>
      <c r="E45" s="78">
        <v>2</v>
      </c>
      <c r="F45" s="78">
        <v>3</v>
      </c>
      <c r="G45" s="78"/>
      <c r="H45" s="78"/>
      <c r="I45" s="78"/>
      <c r="J45" s="78"/>
      <c r="K45" s="78"/>
      <c r="L45" s="78"/>
      <c r="M45" s="78"/>
      <c r="N45" s="78"/>
      <c r="O45" s="78"/>
      <c r="P45" s="78"/>
      <c r="Q45" s="78"/>
      <c r="R45" s="78"/>
      <c r="S45" s="78"/>
      <c r="T45" s="78"/>
      <c r="U45" s="151"/>
    </row>
    <row r="46" spans="1:21" x14ac:dyDescent="0.25">
      <c r="A46" s="77">
        <v>46324</v>
      </c>
      <c r="B46" s="77">
        <v>46327</v>
      </c>
      <c r="C46" s="76" t="s">
        <v>436</v>
      </c>
      <c r="D46" s="75">
        <v>1</v>
      </c>
      <c r="E46" s="78">
        <v>2</v>
      </c>
      <c r="F46" s="78">
        <v>3</v>
      </c>
      <c r="G46" s="78">
        <v>4</v>
      </c>
      <c r="H46" s="78"/>
      <c r="I46" s="78"/>
      <c r="J46" s="78"/>
      <c r="K46" s="78"/>
      <c r="L46" s="78"/>
      <c r="M46" s="78"/>
      <c r="N46" s="78"/>
      <c r="O46" s="78"/>
      <c r="P46" s="78"/>
      <c r="Q46" s="78"/>
      <c r="R46" s="78"/>
      <c r="S46" s="78"/>
      <c r="T46" s="78"/>
      <c r="U46" s="151"/>
    </row>
    <row r="47" spans="1:21" x14ac:dyDescent="0.25">
      <c r="A47" s="77">
        <v>46337</v>
      </c>
      <c r="B47" s="77">
        <v>46348</v>
      </c>
      <c r="C47" s="76" t="s">
        <v>437</v>
      </c>
      <c r="D47" s="75">
        <v>1</v>
      </c>
      <c r="E47" s="78">
        <v>2</v>
      </c>
      <c r="F47" s="78">
        <v>3</v>
      </c>
      <c r="G47" s="78">
        <v>4</v>
      </c>
      <c r="H47" s="78">
        <v>5</v>
      </c>
      <c r="I47" s="78">
        <v>6</v>
      </c>
      <c r="J47" s="78">
        <v>7</v>
      </c>
      <c r="K47" s="78">
        <v>8</v>
      </c>
      <c r="L47" s="78">
        <v>9</v>
      </c>
      <c r="M47" s="78">
        <v>10</v>
      </c>
      <c r="N47" s="78">
        <v>11</v>
      </c>
      <c r="O47" s="78">
        <v>12</v>
      </c>
      <c r="P47" s="78"/>
      <c r="Q47" s="78"/>
      <c r="R47" s="78"/>
      <c r="S47" s="78"/>
      <c r="T47" s="78"/>
      <c r="U47" s="151"/>
    </row>
    <row r="48" spans="1:21" x14ac:dyDescent="0.25">
      <c r="A48" s="77">
        <v>46353</v>
      </c>
      <c r="B48" s="77">
        <v>46355</v>
      </c>
      <c r="C48" s="76" t="s">
        <v>182</v>
      </c>
      <c r="D48" s="75">
        <v>1</v>
      </c>
      <c r="E48" s="78">
        <v>2</v>
      </c>
      <c r="F48" s="78">
        <v>3</v>
      </c>
      <c r="G48" s="78"/>
      <c r="H48" s="78"/>
      <c r="I48" s="78"/>
      <c r="J48" s="78"/>
      <c r="K48" s="78"/>
      <c r="L48" s="78"/>
      <c r="M48" s="78"/>
      <c r="N48" s="78"/>
      <c r="O48" s="78"/>
      <c r="P48" s="78"/>
      <c r="Q48" s="78"/>
      <c r="R48" s="78"/>
      <c r="S48" s="78"/>
      <c r="T48" s="78"/>
      <c r="U48" s="151"/>
    </row>
    <row r="49" spans="1:21" x14ac:dyDescent="0.25">
      <c r="A49" s="77">
        <v>46363</v>
      </c>
      <c r="B49" s="77">
        <v>46376</v>
      </c>
      <c r="C49" s="76" t="s">
        <v>185</v>
      </c>
      <c r="D49" s="75">
        <v>1</v>
      </c>
      <c r="E49" s="78">
        <v>2</v>
      </c>
      <c r="F49" s="78">
        <v>3</v>
      </c>
      <c r="G49" s="78">
        <v>4</v>
      </c>
      <c r="H49" s="78">
        <v>5</v>
      </c>
      <c r="I49" s="78">
        <v>6</v>
      </c>
      <c r="J49" s="78">
        <v>7</v>
      </c>
      <c r="K49" s="78">
        <v>8</v>
      </c>
      <c r="L49" s="78">
        <v>9</v>
      </c>
      <c r="M49" s="78">
        <v>10</v>
      </c>
      <c r="N49" s="78">
        <v>11</v>
      </c>
      <c r="O49" s="78">
        <v>12</v>
      </c>
      <c r="P49" s="78">
        <v>13</v>
      </c>
      <c r="Q49" s="78">
        <v>14</v>
      </c>
      <c r="R49" s="78"/>
      <c r="S49" s="78"/>
      <c r="T49" s="78"/>
      <c r="U49" s="151"/>
    </row>
  </sheetData>
  <pageMargins left="0.7" right="0.7" top="0.75" bottom="0.75" header="0.3" footer="0.3"/>
  <headerFooter>
    <oddFooter xml:space="preserve">&amp;C_x000D_&amp;1#&amp;"Calibri"&amp;9&amp;K000000 Información Pública </oddFooter>
  </headerFooter>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4E944-ADA4-4305-AC85-E0082F308786}">
  <dimension ref="A1:C176"/>
  <sheetViews>
    <sheetView topLeftCell="A113" workbookViewId="0">
      <selection activeCell="J198" sqref="J198"/>
    </sheetView>
  </sheetViews>
  <sheetFormatPr baseColWidth="10" defaultColWidth="12.7109375" defaultRowHeight="15.75" x14ac:dyDescent="0.25"/>
  <cols>
    <col min="1" max="1" width="21" style="134" customWidth="1"/>
    <col min="2" max="2" width="10.42578125" style="134" customWidth="1"/>
    <col min="3" max="3" width="102.85546875" style="134" customWidth="1"/>
    <col min="4" max="16384" width="12.7109375" style="182"/>
  </cols>
  <sheetData>
    <row r="1" spans="1:3" ht="16.5" customHeight="1" x14ac:dyDescent="0.25">
      <c r="A1" s="164" t="s">
        <v>39</v>
      </c>
      <c r="B1" s="164">
        <v>3070101</v>
      </c>
      <c r="C1" s="164" t="s">
        <v>191</v>
      </c>
    </row>
    <row r="2" spans="1:3" ht="16.5" customHeight="1" x14ac:dyDescent="0.25">
      <c r="A2" s="164" t="s">
        <v>39</v>
      </c>
      <c r="B2" s="164">
        <v>3070108</v>
      </c>
      <c r="C2" s="164" t="s">
        <v>328</v>
      </c>
    </row>
    <row r="3" spans="1:3" ht="16.5" customHeight="1" x14ac:dyDescent="0.25">
      <c r="A3" s="164" t="s">
        <v>39</v>
      </c>
      <c r="B3" s="164">
        <v>3070102</v>
      </c>
      <c r="C3" s="164" t="s">
        <v>239</v>
      </c>
    </row>
    <row r="4" spans="1:3" ht="16.5" customHeight="1" x14ac:dyDescent="0.25">
      <c r="A4" s="164" t="s">
        <v>39</v>
      </c>
      <c r="B4" s="164">
        <v>3070103</v>
      </c>
      <c r="C4" s="164" t="s">
        <v>322</v>
      </c>
    </row>
    <row r="5" spans="1:3" ht="16.5" customHeight="1" x14ac:dyDescent="0.25">
      <c r="A5" s="164" t="s">
        <v>39</v>
      </c>
      <c r="B5" s="164">
        <v>3070104</v>
      </c>
      <c r="C5" s="164" t="s">
        <v>321</v>
      </c>
    </row>
    <row r="6" spans="1:3" ht="16.5" customHeight="1" x14ac:dyDescent="0.25">
      <c r="A6" s="164" t="s">
        <v>39</v>
      </c>
      <c r="B6" s="164">
        <v>3070105</v>
      </c>
      <c r="C6" s="164" t="s">
        <v>323</v>
      </c>
    </row>
    <row r="7" spans="1:3" ht="16.5" customHeight="1" x14ac:dyDescent="0.25">
      <c r="A7" s="164" t="s">
        <v>39</v>
      </c>
      <c r="B7" s="164">
        <v>3070106</v>
      </c>
      <c r="C7" s="164" t="s">
        <v>324</v>
      </c>
    </row>
    <row r="8" spans="1:3" ht="16.5" customHeight="1" x14ac:dyDescent="0.25">
      <c r="A8" s="164" t="s">
        <v>39</v>
      </c>
      <c r="B8" s="164">
        <v>3070107</v>
      </c>
      <c r="C8" s="164" t="s">
        <v>325</v>
      </c>
    </row>
    <row r="9" spans="1:3" x14ac:dyDescent="0.25">
      <c r="A9" s="164" t="s">
        <v>39</v>
      </c>
      <c r="B9" s="164">
        <v>3070402</v>
      </c>
      <c r="C9" s="164" t="s">
        <v>237</v>
      </c>
    </row>
    <row r="10" spans="1:3" x14ac:dyDescent="0.25">
      <c r="A10" s="164" t="s">
        <v>39</v>
      </c>
      <c r="B10" s="164">
        <v>3070405</v>
      </c>
      <c r="C10" s="164" t="s">
        <v>42</v>
      </c>
    </row>
    <row r="11" spans="1:3" ht="16.5" customHeight="1" x14ac:dyDescent="0.25">
      <c r="A11" s="164" t="s">
        <v>39</v>
      </c>
      <c r="B11" s="164">
        <v>3070403</v>
      </c>
      <c r="C11" s="164" t="s">
        <v>330</v>
      </c>
    </row>
    <row r="12" spans="1:3" x14ac:dyDescent="0.25">
      <c r="A12" s="164" t="s">
        <v>219</v>
      </c>
      <c r="B12" s="164">
        <v>3071345</v>
      </c>
      <c r="C12" s="164" t="s">
        <v>358</v>
      </c>
    </row>
    <row r="13" spans="1:3" x14ac:dyDescent="0.25">
      <c r="A13" s="164" t="s">
        <v>219</v>
      </c>
      <c r="B13" s="164">
        <v>3070301</v>
      </c>
      <c r="C13" s="164" t="s">
        <v>43</v>
      </c>
    </row>
    <row r="14" spans="1:3" ht="16.5" customHeight="1" x14ac:dyDescent="0.25">
      <c r="A14" s="164" t="s">
        <v>219</v>
      </c>
      <c r="B14" s="164">
        <v>3070302</v>
      </c>
      <c r="C14" s="164" t="s">
        <v>44</v>
      </c>
    </row>
    <row r="15" spans="1:3" ht="16.5" customHeight="1" x14ac:dyDescent="0.25">
      <c r="A15" s="164" t="s">
        <v>219</v>
      </c>
      <c r="B15" s="164">
        <v>3070307</v>
      </c>
      <c r="C15" s="164" t="s">
        <v>45</v>
      </c>
    </row>
    <row r="16" spans="1:3" ht="16.5" customHeight="1" x14ac:dyDescent="0.25">
      <c r="A16" s="164" t="s">
        <v>219</v>
      </c>
      <c r="B16" s="164">
        <v>3071341</v>
      </c>
      <c r="C16" s="164" t="s">
        <v>220</v>
      </c>
    </row>
    <row r="17" spans="1:3" ht="16.5" customHeight="1" x14ac:dyDescent="0.25">
      <c r="A17" s="164" t="s">
        <v>219</v>
      </c>
      <c r="B17" s="164">
        <v>3071321</v>
      </c>
      <c r="C17" s="164" t="s">
        <v>221</v>
      </c>
    </row>
    <row r="18" spans="1:3" x14ac:dyDescent="0.25">
      <c r="A18" s="164" t="s">
        <v>46</v>
      </c>
      <c r="B18" s="164">
        <v>3070601</v>
      </c>
      <c r="C18" s="164" t="s">
        <v>48</v>
      </c>
    </row>
    <row r="19" spans="1:3" x14ac:dyDescent="0.25">
      <c r="A19" s="164" t="s">
        <v>46</v>
      </c>
      <c r="B19" s="164">
        <v>3070801</v>
      </c>
      <c r="C19" s="164" t="s">
        <v>49</v>
      </c>
    </row>
    <row r="20" spans="1:3" x14ac:dyDescent="0.25">
      <c r="A20" s="164" t="s">
        <v>46</v>
      </c>
      <c r="B20" s="164">
        <v>3070803</v>
      </c>
      <c r="C20" s="164" t="s">
        <v>50</v>
      </c>
    </row>
    <row r="21" spans="1:3" x14ac:dyDescent="0.25">
      <c r="A21" s="164" t="s">
        <v>51</v>
      </c>
      <c r="B21" s="164">
        <v>3071319</v>
      </c>
      <c r="C21" s="164" t="s">
        <v>359</v>
      </c>
    </row>
    <row r="22" spans="1:3" x14ac:dyDescent="0.25">
      <c r="A22" s="164" t="s">
        <v>51</v>
      </c>
      <c r="B22" s="164">
        <v>3071319</v>
      </c>
      <c r="C22" s="164" t="s">
        <v>360</v>
      </c>
    </row>
    <row r="23" spans="1:3" x14ac:dyDescent="0.25">
      <c r="A23" s="164" t="s">
        <v>51</v>
      </c>
      <c r="B23" s="164">
        <v>3071319</v>
      </c>
      <c r="C23" s="164" t="s">
        <v>361</v>
      </c>
    </row>
    <row r="24" spans="1:3" x14ac:dyDescent="0.25">
      <c r="A24" s="164" t="s">
        <v>51</v>
      </c>
      <c r="B24" s="164">
        <v>3070413</v>
      </c>
      <c r="C24" s="164" t="s">
        <v>52</v>
      </c>
    </row>
    <row r="25" spans="1:3" x14ac:dyDescent="0.25">
      <c r="A25" s="164" t="s">
        <v>51</v>
      </c>
      <c r="B25" s="164">
        <v>3070414</v>
      </c>
      <c r="C25" s="164" t="s">
        <v>362</v>
      </c>
    </row>
    <row r="26" spans="1:3" ht="16.5" customHeight="1" x14ac:dyDescent="0.25">
      <c r="A26" s="164" t="s">
        <v>51</v>
      </c>
      <c r="B26" s="164">
        <v>3071387</v>
      </c>
      <c r="C26" s="164" t="s">
        <v>53</v>
      </c>
    </row>
    <row r="27" spans="1:3" ht="16.5" customHeight="1" x14ac:dyDescent="0.25">
      <c r="A27" s="164" t="s">
        <v>51</v>
      </c>
      <c r="B27" s="164">
        <v>30713170</v>
      </c>
      <c r="C27" s="164" t="s">
        <v>247</v>
      </c>
    </row>
    <row r="28" spans="1:3" ht="16.5" customHeight="1" x14ac:dyDescent="0.25">
      <c r="A28" s="164" t="s">
        <v>51</v>
      </c>
      <c r="B28" s="164">
        <v>3070532</v>
      </c>
      <c r="C28" s="164" t="s">
        <v>398</v>
      </c>
    </row>
    <row r="29" spans="1:3" ht="16.5" customHeight="1" x14ac:dyDescent="0.25">
      <c r="A29" s="164" t="s">
        <v>51</v>
      </c>
      <c r="B29" s="164">
        <v>3071351</v>
      </c>
      <c r="C29" s="164" t="s">
        <v>399</v>
      </c>
    </row>
    <row r="30" spans="1:3" ht="16.5" customHeight="1" x14ac:dyDescent="0.25">
      <c r="A30" s="164" t="s">
        <v>51</v>
      </c>
      <c r="B30" s="164">
        <v>3071395</v>
      </c>
      <c r="C30" s="164" t="s">
        <v>400</v>
      </c>
    </row>
    <row r="31" spans="1:3" ht="16.5" customHeight="1" x14ac:dyDescent="0.25">
      <c r="A31" s="164" t="s">
        <v>51</v>
      </c>
      <c r="B31" s="164">
        <v>3071436</v>
      </c>
      <c r="C31" s="164" t="s">
        <v>401</v>
      </c>
    </row>
    <row r="32" spans="1:3" ht="16.5" customHeight="1" x14ac:dyDescent="0.25">
      <c r="A32" s="164" t="s">
        <v>389</v>
      </c>
      <c r="B32" s="164">
        <v>3071417</v>
      </c>
      <c r="C32" s="164" t="s">
        <v>402</v>
      </c>
    </row>
    <row r="33" spans="1:3" ht="16.5" customHeight="1" x14ac:dyDescent="0.25">
      <c r="A33" s="164" t="s">
        <v>389</v>
      </c>
      <c r="B33" s="164">
        <v>3071420</v>
      </c>
      <c r="C33" s="164" t="s">
        <v>403</v>
      </c>
    </row>
    <row r="34" spans="1:3" ht="16.5" customHeight="1" x14ac:dyDescent="0.25">
      <c r="A34" s="164" t="s">
        <v>389</v>
      </c>
      <c r="B34" s="164">
        <v>3071423</v>
      </c>
      <c r="C34" s="164" t="s">
        <v>224</v>
      </c>
    </row>
    <row r="35" spans="1:3" ht="16.5" customHeight="1" x14ac:dyDescent="0.25">
      <c r="A35" s="164" t="s">
        <v>389</v>
      </c>
      <c r="B35" s="164">
        <v>3071424</v>
      </c>
      <c r="C35" s="164" t="s">
        <v>60</v>
      </c>
    </row>
    <row r="36" spans="1:3" ht="16.5" customHeight="1" x14ac:dyDescent="0.25">
      <c r="A36" s="164" t="s">
        <v>389</v>
      </c>
      <c r="B36" s="164">
        <v>3071425</v>
      </c>
      <c r="C36" s="164" t="s">
        <v>225</v>
      </c>
    </row>
    <row r="37" spans="1:3" ht="16.5" customHeight="1" x14ac:dyDescent="0.25">
      <c r="A37" s="164" t="s">
        <v>389</v>
      </c>
      <c r="B37" s="164">
        <v>3070202</v>
      </c>
      <c r="C37" s="164" t="s">
        <v>404</v>
      </c>
    </row>
    <row r="38" spans="1:3" ht="16.5" customHeight="1" x14ac:dyDescent="0.25">
      <c r="A38" s="164" t="s">
        <v>389</v>
      </c>
      <c r="B38" s="164">
        <v>3070207</v>
      </c>
      <c r="C38" s="164" t="s">
        <v>405</v>
      </c>
    </row>
    <row r="39" spans="1:3" ht="16.5" customHeight="1" x14ac:dyDescent="0.25">
      <c r="A39" s="164" t="s">
        <v>390</v>
      </c>
      <c r="B39" s="164">
        <v>3071437</v>
      </c>
      <c r="C39" s="164" t="s">
        <v>406</v>
      </c>
    </row>
    <row r="40" spans="1:3" ht="16.5" customHeight="1" x14ac:dyDescent="0.25">
      <c r="A40" s="164" t="s">
        <v>390</v>
      </c>
      <c r="B40" s="164">
        <v>3071406</v>
      </c>
      <c r="C40" s="164" t="s">
        <v>407</v>
      </c>
    </row>
    <row r="41" spans="1:3" ht="16.5" customHeight="1" x14ac:dyDescent="0.25">
      <c r="A41" s="164" t="s">
        <v>390</v>
      </c>
      <c r="B41" s="164">
        <v>3071402</v>
      </c>
      <c r="C41" s="164" t="s">
        <v>408</v>
      </c>
    </row>
    <row r="42" spans="1:3" ht="16.5" customHeight="1" x14ac:dyDescent="0.25">
      <c r="A42" s="164" t="s">
        <v>390</v>
      </c>
      <c r="B42" s="164">
        <v>3071430</v>
      </c>
      <c r="C42" s="164" t="s">
        <v>409</v>
      </c>
    </row>
    <row r="43" spans="1:3" ht="16.5" customHeight="1" x14ac:dyDescent="0.25">
      <c r="A43" s="164" t="s">
        <v>390</v>
      </c>
      <c r="B43" s="164">
        <v>3071442</v>
      </c>
      <c r="C43" s="164" t="s">
        <v>410</v>
      </c>
    </row>
    <row r="44" spans="1:3" ht="15.75" customHeight="1" x14ac:dyDescent="0.25">
      <c r="A44" s="164" t="s">
        <v>378</v>
      </c>
      <c r="B44" s="164">
        <v>3071105</v>
      </c>
      <c r="C44" s="164" t="s">
        <v>65</v>
      </c>
    </row>
    <row r="45" spans="1:3" x14ac:dyDescent="0.25">
      <c r="A45" s="164" t="s">
        <v>378</v>
      </c>
      <c r="B45" s="164">
        <v>3071036</v>
      </c>
      <c r="C45" s="164" t="s">
        <v>252</v>
      </c>
    </row>
    <row r="46" spans="1:3" x14ac:dyDescent="0.25">
      <c r="A46" s="164" t="s">
        <v>378</v>
      </c>
      <c r="B46" s="164">
        <v>3071039</v>
      </c>
      <c r="C46" s="164" t="s">
        <v>253</v>
      </c>
    </row>
    <row r="47" spans="1:3" x14ac:dyDescent="0.25">
      <c r="A47" s="164" t="s">
        <v>378</v>
      </c>
      <c r="B47" s="164">
        <v>3071054</v>
      </c>
      <c r="C47" s="164" t="s">
        <v>254</v>
      </c>
    </row>
    <row r="48" spans="1:3" ht="15.75" customHeight="1" x14ac:dyDescent="0.25">
      <c r="A48" s="164" t="s">
        <v>379</v>
      </c>
      <c r="B48" s="164">
        <v>30710101</v>
      </c>
      <c r="C48" s="164" t="s">
        <v>67</v>
      </c>
    </row>
    <row r="49" spans="1:3" x14ac:dyDescent="0.25">
      <c r="A49" s="164" t="s">
        <v>379</v>
      </c>
      <c r="B49" s="164">
        <v>30710101</v>
      </c>
      <c r="C49" s="164" t="s">
        <v>68</v>
      </c>
    </row>
    <row r="50" spans="1:3" x14ac:dyDescent="0.25">
      <c r="A50" s="164" t="s">
        <v>379</v>
      </c>
      <c r="B50" s="164">
        <v>3071061</v>
      </c>
      <c r="C50" s="164" t="s">
        <v>255</v>
      </c>
    </row>
    <row r="51" spans="1:3" x14ac:dyDescent="0.25">
      <c r="A51" s="164" t="s">
        <v>379</v>
      </c>
      <c r="B51" s="164">
        <v>3071008</v>
      </c>
      <c r="C51" s="164" t="s">
        <v>257</v>
      </c>
    </row>
    <row r="52" spans="1:3" x14ac:dyDescent="0.25">
      <c r="A52" s="164" t="s">
        <v>379</v>
      </c>
      <c r="B52" s="164">
        <v>3071008</v>
      </c>
      <c r="C52" s="164" t="s">
        <v>256</v>
      </c>
    </row>
    <row r="53" spans="1:3" x14ac:dyDescent="0.25">
      <c r="A53" s="164" t="s">
        <v>379</v>
      </c>
      <c r="B53" s="164">
        <v>3071006</v>
      </c>
      <c r="C53" s="164" t="s">
        <v>69</v>
      </c>
    </row>
    <row r="54" spans="1:3" x14ac:dyDescent="0.25">
      <c r="A54" s="164" t="s">
        <v>379</v>
      </c>
      <c r="B54" s="164">
        <v>3071022</v>
      </c>
      <c r="C54" s="164" t="s">
        <v>258</v>
      </c>
    </row>
    <row r="55" spans="1:3" x14ac:dyDescent="0.25">
      <c r="A55" s="164" t="s">
        <v>379</v>
      </c>
      <c r="B55" s="164">
        <v>3071077</v>
      </c>
      <c r="C55" s="164" t="s">
        <v>70</v>
      </c>
    </row>
    <row r="56" spans="1:3" x14ac:dyDescent="0.25">
      <c r="A56" s="164" t="s">
        <v>379</v>
      </c>
      <c r="B56" s="164">
        <v>3071081</v>
      </c>
      <c r="C56" s="164" t="s">
        <v>193</v>
      </c>
    </row>
    <row r="57" spans="1:3" x14ac:dyDescent="0.25">
      <c r="A57" s="164" t="s">
        <v>379</v>
      </c>
      <c r="B57" s="164">
        <v>30710167</v>
      </c>
      <c r="C57" s="164" t="s">
        <v>71</v>
      </c>
    </row>
    <row r="58" spans="1:3" x14ac:dyDescent="0.25">
      <c r="A58" s="164" t="s">
        <v>379</v>
      </c>
      <c r="B58" s="164">
        <v>3071029</v>
      </c>
      <c r="C58" s="164" t="s">
        <v>228</v>
      </c>
    </row>
    <row r="59" spans="1:3" x14ac:dyDescent="0.25">
      <c r="A59" s="164" t="s">
        <v>379</v>
      </c>
      <c r="B59" s="164">
        <v>3071117</v>
      </c>
      <c r="C59" s="164" t="s">
        <v>194</v>
      </c>
    </row>
    <row r="60" spans="1:3" x14ac:dyDescent="0.25">
      <c r="A60" s="164" t="s">
        <v>379</v>
      </c>
      <c r="B60" s="164">
        <v>30713198</v>
      </c>
      <c r="C60" s="164" t="s">
        <v>259</v>
      </c>
    </row>
    <row r="61" spans="1:3" x14ac:dyDescent="0.25">
      <c r="A61" s="164" t="s">
        <v>379</v>
      </c>
      <c r="B61" s="164">
        <v>30713198</v>
      </c>
      <c r="C61" s="164" t="s">
        <v>260</v>
      </c>
    </row>
    <row r="62" spans="1:3" ht="15.75" customHeight="1" x14ac:dyDescent="0.25">
      <c r="A62" s="164" t="s">
        <v>380</v>
      </c>
      <c r="B62" s="164">
        <v>3070503</v>
      </c>
      <c r="C62" s="164" t="s">
        <v>195</v>
      </c>
    </row>
    <row r="63" spans="1:3" x14ac:dyDescent="0.25">
      <c r="A63" s="164" t="s">
        <v>380</v>
      </c>
      <c r="B63" s="164">
        <v>3070503</v>
      </c>
      <c r="C63" s="164" t="s">
        <v>72</v>
      </c>
    </row>
    <row r="64" spans="1:3" x14ac:dyDescent="0.25">
      <c r="A64" s="164" t="s">
        <v>380</v>
      </c>
      <c r="B64" s="164">
        <v>3070503</v>
      </c>
      <c r="C64" s="164" t="s">
        <v>75</v>
      </c>
    </row>
    <row r="65" spans="1:3" x14ac:dyDescent="0.25">
      <c r="A65" s="164" t="s">
        <v>380</v>
      </c>
      <c r="B65" s="164">
        <v>3070503</v>
      </c>
      <c r="C65" s="164" t="s">
        <v>74</v>
      </c>
    </row>
    <row r="66" spans="1:3" x14ac:dyDescent="0.25">
      <c r="A66" s="164" t="s">
        <v>380</v>
      </c>
      <c r="B66" s="164">
        <v>3070503</v>
      </c>
      <c r="C66" s="164" t="s">
        <v>73</v>
      </c>
    </row>
    <row r="67" spans="1:3" x14ac:dyDescent="0.25">
      <c r="A67" s="164" t="s">
        <v>380</v>
      </c>
      <c r="B67" s="164">
        <v>3071108</v>
      </c>
      <c r="C67" s="164" t="s">
        <v>76</v>
      </c>
    </row>
    <row r="68" spans="1:3" ht="15.75" customHeight="1" x14ac:dyDescent="0.25">
      <c r="A68" s="164" t="s">
        <v>381</v>
      </c>
      <c r="B68" s="164">
        <v>3070954</v>
      </c>
      <c r="C68" s="164" t="s">
        <v>78</v>
      </c>
    </row>
    <row r="69" spans="1:3" x14ac:dyDescent="0.25">
      <c r="A69" s="164" t="s">
        <v>381</v>
      </c>
      <c r="B69" s="164">
        <v>3070954</v>
      </c>
      <c r="C69" s="164" t="s">
        <v>79</v>
      </c>
    </row>
    <row r="70" spans="1:3" x14ac:dyDescent="0.25">
      <c r="A70" s="164" t="s">
        <v>381</v>
      </c>
      <c r="B70" s="164">
        <v>3070954</v>
      </c>
      <c r="C70" s="164" t="s">
        <v>80</v>
      </c>
    </row>
    <row r="71" spans="1:3" x14ac:dyDescent="0.25">
      <c r="A71" s="164" t="s">
        <v>381</v>
      </c>
      <c r="B71" s="164">
        <v>3070954</v>
      </c>
      <c r="C71" s="164" t="s">
        <v>81</v>
      </c>
    </row>
    <row r="72" spans="1:3" x14ac:dyDescent="0.25">
      <c r="A72" s="164" t="s">
        <v>381</v>
      </c>
      <c r="B72" s="164">
        <v>30713173</v>
      </c>
      <c r="C72" s="164" t="s">
        <v>77</v>
      </c>
    </row>
    <row r="73" spans="1:3" ht="15.75" customHeight="1" x14ac:dyDescent="0.25">
      <c r="A73" s="164" t="s">
        <v>382</v>
      </c>
      <c r="B73" s="164">
        <v>3070535</v>
      </c>
      <c r="C73" s="164" t="s">
        <v>83</v>
      </c>
    </row>
    <row r="74" spans="1:3" x14ac:dyDescent="0.25">
      <c r="A74" s="164" t="s">
        <v>382</v>
      </c>
      <c r="B74" s="164">
        <v>30713175</v>
      </c>
      <c r="C74" s="164" t="s">
        <v>84</v>
      </c>
    </row>
    <row r="75" spans="1:3" x14ac:dyDescent="0.25">
      <c r="A75" s="164" t="s">
        <v>382</v>
      </c>
      <c r="B75" s="164">
        <v>3071111</v>
      </c>
      <c r="C75" s="164" t="s">
        <v>87</v>
      </c>
    </row>
    <row r="76" spans="1:3" x14ac:dyDescent="0.25">
      <c r="A76" s="164" t="s">
        <v>382</v>
      </c>
      <c r="B76" s="164">
        <v>3070517</v>
      </c>
      <c r="C76" s="164" t="s">
        <v>85</v>
      </c>
    </row>
    <row r="77" spans="1:3" x14ac:dyDescent="0.25">
      <c r="A77" s="164" t="s">
        <v>382</v>
      </c>
      <c r="B77" s="164">
        <v>3070518</v>
      </c>
      <c r="C77" s="164" t="s">
        <v>86</v>
      </c>
    </row>
    <row r="78" spans="1:3" x14ac:dyDescent="0.25">
      <c r="A78" s="164" t="s">
        <v>382</v>
      </c>
      <c r="B78" s="164">
        <v>3070518</v>
      </c>
      <c r="C78" s="164" t="s">
        <v>261</v>
      </c>
    </row>
    <row r="79" spans="1:3" ht="15.75" customHeight="1" x14ac:dyDescent="0.25">
      <c r="A79" s="164" t="s">
        <v>383</v>
      </c>
      <c r="B79" s="164">
        <v>3071115</v>
      </c>
      <c r="C79" s="164" t="s">
        <v>89</v>
      </c>
    </row>
    <row r="80" spans="1:3" x14ac:dyDescent="0.25">
      <c r="A80" s="164" t="s">
        <v>383</v>
      </c>
      <c r="B80" s="164">
        <v>3071115</v>
      </c>
      <c r="C80" s="164" t="s">
        <v>90</v>
      </c>
    </row>
    <row r="81" spans="1:3" x14ac:dyDescent="0.25">
      <c r="A81" s="164" t="s">
        <v>383</v>
      </c>
      <c r="B81" s="164">
        <v>3071115</v>
      </c>
      <c r="C81" s="164" t="s">
        <v>92</v>
      </c>
    </row>
    <row r="82" spans="1:3" x14ac:dyDescent="0.25">
      <c r="A82" s="164" t="s">
        <v>383</v>
      </c>
      <c r="B82" s="164">
        <v>3071115</v>
      </c>
      <c r="C82" s="164" t="s">
        <v>91</v>
      </c>
    </row>
    <row r="83" spans="1:3" x14ac:dyDescent="0.25">
      <c r="A83" s="164" t="s">
        <v>383</v>
      </c>
      <c r="B83" s="164">
        <v>3071093</v>
      </c>
      <c r="C83" s="164" t="s">
        <v>93</v>
      </c>
    </row>
    <row r="84" spans="1:3" x14ac:dyDescent="0.25">
      <c r="A84" s="164" t="s">
        <v>383</v>
      </c>
      <c r="B84" s="164">
        <v>3071104</v>
      </c>
      <c r="C84" s="164" t="s">
        <v>238</v>
      </c>
    </row>
    <row r="85" spans="1:3" x14ac:dyDescent="0.25">
      <c r="A85" s="164" t="s">
        <v>383</v>
      </c>
      <c r="B85" s="164">
        <v>3071100</v>
      </c>
      <c r="C85" s="164" t="s">
        <v>94</v>
      </c>
    </row>
    <row r="86" spans="1:3" x14ac:dyDescent="0.25">
      <c r="A86" s="164" t="s">
        <v>383</v>
      </c>
      <c r="B86" s="164">
        <v>3071068</v>
      </c>
      <c r="C86" s="164" t="s">
        <v>335</v>
      </c>
    </row>
    <row r="87" spans="1:3" x14ac:dyDescent="0.25">
      <c r="A87" s="164" t="s">
        <v>383</v>
      </c>
      <c r="B87" s="164">
        <v>3071098</v>
      </c>
      <c r="C87" s="164" t="s">
        <v>196</v>
      </c>
    </row>
    <row r="88" spans="1:3" x14ac:dyDescent="0.25">
      <c r="A88" s="164" t="s">
        <v>383</v>
      </c>
      <c r="B88" s="164">
        <v>3071097</v>
      </c>
      <c r="C88" s="164" t="s">
        <v>262</v>
      </c>
    </row>
    <row r="89" spans="1:3" x14ac:dyDescent="0.25">
      <c r="A89" s="164" t="s">
        <v>383</v>
      </c>
      <c r="B89" s="164">
        <v>3071116</v>
      </c>
      <c r="C89" s="164" t="s">
        <v>263</v>
      </c>
    </row>
    <row r="90" spans="1:3" x14ac:dyDescent="0.25">
      <c r="A90" s="164" t="s">
        <v>383</v>
      </c>
      <c r="B90" s="164">
        <v>30710168</v>
      </c>
      <c r="C90" s="164" t="s">
        <v>229</v>
      </c>
    </row>
    <row r="91" spans="1:3" x14ac:dyDescent="0.25">
      <c r="A91" s="164" t="s">
        <v>383</v>
      </c>
      <c r="B91" s="164">
        <v>30713200</v>
      </c>
      <c r="C91" s="164" t="s">
        <v>95</v>
      </c>
    </row>
    <row r="92" spans="1:3" x14ac:dyDescent="0.25">
      <c r="A92" s="164" t="s">
        <v>383</v>
      </c>
      <c r="B92" s="164">
        <v>3070936</v>
      </c>
      <c r="C92" s="164" t="s">
        <v>96</v>
      </c>
    </row>
    <row r="93" spans="1:3" ht="15.75" customHeight="1" x14ac:dyDescent="0.25">
      <c r="A93" s="164" t="s">
        <v>384</v>
      </c>
      <c r="B93" s="164">
        <v>3071113</v>
      </c>
      <c r="C93" s="164" t="s">
        <v>98</v>
      </c>
    </row>
    <row r="94" spans="1:3" x14ac:dyDescent="0.25">
      <c r="A94" s="164" t="s">
        <v>384</v>
      </c>
      <c r="B94" s="164">
        <v>3071095</v>
      </c>
      <c r="C94" s="164" t="s">
        <v>99</v>
      </c>
    </row>
    <row r="95" spans="1:3" ht="15.75" customHeight="1" x14ac:dyDescent="0.25">
      <c r="A95" s="164" t="s">
        <v>385</v>
      </c>
      <c r="B95" s="164">
        <v>3071090</v>
      </c>
      <c r="C95" s="164" t="s">
        <v>264</v>
      </c>
    </row>
    <row r="96" spans="1:3" x14ac:dyDescent="0.25">
      <c r="A96" s="164" t="s">
        <v>385</v>
      </c>
      <c r="B96" s="164">
        <v>3071091</v>
      </c>
      <c r="C96" s="164" t="s">
        <v>101</v>
      </c>
    </row>
    <row r="97" spans="1:3" x14ac:dyDescent="0.25">
      <c r="A97" s="164" t="s">
        <v>385</v>
      </c>
      <c r="B97" s="164">
        <v>3071114</v>
      </c>
      <c r="C97" s="164" t="s">
        <v>102</v>
      </c>
    </row>
    <row r="98" spans="1:3" ht="15.75" customHeight="1" x14ac:dyDescent="0.25">
      <c r="A98" s="164" t="s">
        <v>386</v>
      </c>
      <c r="B98" s="164">
        <v>3071085</v>
      </c>
      <c r="C98" s="164" t="s">
        <v>336</v>
      </c>
    </row>
    <row r="99" spans="1:3" x14ac:dyDescent="0.25">
      <c r="A99" s="164" t="s">
        <v>386</v>
      </c>
      <c r="B99" s="164">
        <v>3071083</v>
      </c>
      <c r="C99" s="164" t="s">
        <v>265</v>
      </c>
    </row>
    <row r="100" spans="1:3" x14ac:dyDescent="0.25">
      <c r="A100" s="164" t="s">
        <v>386</v>
      </c>
      <c r="B100" s="164">
        <v>30710126</v>
      </c>
      <c r="C100" s="164" t="s">
        <v>197</v>
      </c>
    </row>
    <row r="101" spans="1:3" x14ac:dyDescent="0.25">
      <c r="A101" s="164" t="s">
        <v>386</v>
      </c>
      <c r="B101" s="164">
        <v>30713201</v>
      </c>
      <c r="C101" s="164" t="s">
        <v>198</v>
      </c>
    </row>
    <row r="102" spans="1:3" x14ac:dyDescent="0.25">
      <c r="A102" s="164" t="s">
        <v>386</v>
      </c>
      <c r="B102" s="164">
        <v>3071059</v>
      </c>
      <c r="C102" s="164" t="s">
        <v>266</v>
      </c>
    </row>
    <row r="103" spans="1:3" ht="15.75" customHeight="1" x14ac:dyDescent="0.25">
      <c r="A103" s="164" t="s">
        <v>387</v>
      </c>
      <c r="B103" s="164">
        <v>30713225</v>
      </c>
      <c r="C103" s="164" t="s">
        <v>230</v>
      </c>
    </row>
    <row r="104" spans="1:3" x14ac:dyDescent="0.25">
      <c r="A104" s="164" t="s">
        <v>387</v>
      </c>
      <c r="B104" s="164">
        <v>30713226</v>
      </c>
      <c r="C104" s="164" t="s">
        <v>105</v>
      </c>
    </row>
    <row r="105" spans="1:3" x14ac:dyDescent="0.25">
      <c r="A105" s="164" t="s">
        <v>387</v>
      </c>
      <c r="B105" s="164">
        <v>30713227</v>
      </c>
      <c r="C105" s="164" t="s">
        <v>106</v>
      </c>
    </row>
    <row r="106" spans="1:3" x14ac:dyDescent="0.25">
      <c r="A106" s="164" t="s">
        <v>387</v>
      </c>
      <c r="B106" s="164">
        <v>30713229</v>
      </c>
      <c r="C106" s="164" t="s">
        <v>337</v>
      </c>
    </row>
    <row r="107" spans="1:3" x14ac:dyDescent="0.25">
      <c r="A107" s="164" t="s">
        <v>387</v>
      </c>
      <c r="B107" s="164">
        <v>30713229</v>
      </c>
      <c r="C107" s="164" t="s">
        <v>338</v>
      </c>
    </row>
    <row r="108" spans="1:3" ht="15.75" customHeight="1" x14ac:dyDescent="0.25">
      <c r="A108" s="164" t="s">
        <v>388</v>
      </c>
      <c r="B108" s="164">
        <v>3071302</v>
      </c>
      <c r="C108" s="164" t="s">
        <v>267</v>
      </c>
    </row>
    <row r="109" spans="1:3" x14ac:dyDescent="0.25">
      <c r="A109" s="164" t="s">
        <v>388</v>
      </c>
      <c r="B109" s="164">
        <v>3071325</v>
      </c>
      <c r="C109" s="164" t="s">
        <v>108</v>
      </c>
    </row>
    <row r="110" spans="1:3" x14ac:dyDescent="0.25">
      <c r="A110" s="164" t="s">
        <v>388</v>
      </c>
      <c r="B110" s="164">
        <v>3070521</v>
      </c>
      <c r="C110" s="164" t="s">
        <v>109</v>
      </c>
    </row>
    <row r="111" spans="1:3" x14ac:dyDescent="0.25">
      <c r="A111" s="164" t="s">
        <v>388</v>
      </c>
      <c r="B111" s="164">
        <v>3070521</v>
      </c>
      <c r="C111" s="164" t="s">
        <v>110</v>
      </c>
    </row>
    <row r="112" spans="1:3" x14ac:dyDescent="0.25">
      <c r="A112" s="164" t="s">
        <v>388</v>
      </c>
      <c r="B112" s="164">
        <v>3070714</v>
      </c>
      <c r="C112" s="164" t="s">
        <v>111</v>
      </c>
    </row>
    <row r="113" spans="1:3" x14ac:dyDescent="0.25">
      <c r="A113" s="164" t="s">
        <v>388</v>
      </c>
      <c r="B113" s="164">
        <v>3070957</v>
      </c>
      <c r="C113" s="164" t="s">
        <v>112</v>
      </c>
    </row>
    <row r="114" spans="1:3" x14ac:dyDescent="0.25">
      <c r="A114" s="164" t="s">
        <v>388</v>
      </c>
      <c r="B114" s="164">
        <v>3070956</v>
      </c>
      <c r="C114" s="164" t="s">
        <v>113</v>
      </c>
    </row>
    <row r="115" spans="1:3" x14ac:dyDescent="0.25">
      <c r="A115" s="164" t="s">
        <v>388</v>
      </c>
      <c r="B115" s="164">
        <v>3070955</v>
      </c>
      <c r="C115" s="164" t="s">
        <v>114</v>
      </c>
    </row>
    <row r="116" spans="1:3" x14ac:dyDescent="0.25">
      <c r="A116" s="164" t="s">
        <v>388</v>
      </c>
      <c r="B116" s="164">
        <v>3071370</v>
      </c>
      <c r="C116" s="164" t="s">
        <v>115</v>
      </c>
    </row>
    <row r="117" spans="1:3" x14ac:dyDescent="0.25">
      <c r="A117" s="164" t="s">
        <v>388</v>
      </c>
      <c r="B117" s="164">
        <v>3071103</v>
      </c>
      <c r="C117" s="164" t="s">
        <v>116</v>
      </c>
    </row>
    <row r="118" spans="1:3" x14ac:dyDescent="0.25">
      <c r="A118" s="164" t="s">
        <v>388</v>
      </c>
      <c r="B118" s="164">
        <v>3071103</v>
      </c>
      <c r="C118" s="164" t="s">
        <v>339</v>
      </c>
    </row>
    <row r="119" spans="1:3" ht="15.75" customHeight="1" x14ac:dyDescent="0.25">
      <c r="A119" s="164" t="s">
        <v>391</v>
      </c>
      <c r="B119" s="164">
        <v>3071375</v>
      </c>
      <c r="C119" s="164" t="s">
        <v>120</v>
      </c>
    </row>
    <row r="120" spans="1:3" x14ac:dyDescent="0.25">
      <c r="A120" s="164" t="s">
        <v>391</v>
      </c>
      <c r="B120" s="164">
        <v>3071376</v>
      </c>
      <c r="C120" s="164" t="s">
        <v>121</v>
      </c>
    </row>
    <row r="121" spans="1:3" x14ac:dyDescent="0.25">
      <c r="A121" s="164" t="s">
        <v>391</v>
      </c>
      <c r="B121" s="164">
        <v>3071377</v>
      </c>
      <c r="C121" s="164" t="s">
        <v>122</v>
      </c>
    </row>
    <row r="122" spans="1:3" x14ac:dyDescent="0.25">
      <c r="A122" s="164" t="s">
        <v>391</v>
      </c>
      <c r="B122" s="164">
        <v>3071378</v>
      </c>
      <c r="C122" s="164" t="s">
        <v>123</v>
      </c>
    </row>
    <row r="123" spans="1:3" ht="15.75" customHeight="1" x14ac:dyDescent="0.25">
      <c r="A123" s="164" t="s">
        <v>392</v>
      </c>
      <c r="B123" s="164">
        <v>3071317</v>
      </c>
      <c r="C123" s="164" t="s">
        <v>125</v>
      </c>
    </row>
    <row r="124" spans="1:3" x14ac:dyDescent="0.25">
      <c r="A124" s="164" t="s">
        <v>392</v>
      </c>
      <c r="B124" s="164">
        <v>3071301</v>
      </c>
      <c r="C124" s="164" t="s">
        <v>126</v>
      </c>
    </row>
    <row r="125" spans="1:3" x14ac:dyDescent="0.25">
      <c r="A125" s="164" t="s">
        <v>392</v>
      </c>
      <c r="B125" s="164">
        <v>3071314</v>
      </c>
      <c r="C125" s="164" t="s">
        <v>127</v>
      </c>
    </row>
    <row r="126" spans="1:3" ht="15.75" customHeight="1" x14ac:dyDescent="0.25">
      <c r="A126" s="164" t="s">
        <v>393</v>
      </c>
      <c r="B126" s="164">
        <v>3071367</v>
      </c>
      <c r="C126" s="164" t="s">
        <v>128</v>
      </c>
    </row>
    <row r="127" spans="1:3" x14ac:dyDescent="0.25">
      <c r="A127" s="164" t="s">
        <v>393</v>
      </c>
      <c r="B127" s="164">
        <v>3071361</v>
      </c>
      <c r="C127" s="164" t="s">
        <v>129</v>
      </c>
    </row>
    <row r="128" spans="1:3" x14ac:dyDescent="0.25">
      <c r="A128" s="164" t="s">
        <v>393</v>
      </c>
      <c r="B128" s="164">
        <v>3071366</v>
      </c>
      <c r="C128" s="164" t="s">
        <v>130</v>
      </c>
    </row>
    <row r="129" spans="1:3" x14ac:dyDescent="0.25">
      <c r="A129" s="164" t="s">
        <v>394</v>
      </c>
      <c r="B129" s="164">
        <v>3071346</v>
      </c>
      <c r="C129" s="164" t="s">
        <v>341</v>
      </c>
    </row>
    <row r="130" spans="1:3" ht="16.5" customHeight="1" x14ac:dyDescent="0.25">
      <c r="A130" s="164" t="s">
        <v>394</v>
      </c>
      <c r="B130" s="164">
        <v>3071204</v>
      </c>
      <c r="C130" s="164" t="s">
        <v>133</v>
      </c>
    </row>
    <row r="131" spans="1:3" ht="16.5" customHeight="1" x14ac:dyDescent="0.25">
      <c r="A131" s="164" t="s">
        <v>394</v>
      </c>
      <c r="B131" s="164">
        <v>3071206</v>
      </c>
      <c r="C131" s="164" t="s">
        <v>134</v>
      </c>
    </row>
    <row r="132" spans="1:3" ht="16.5" customHeight="1" x14ac:dyDescent="0.25">
      <c r="A132" s="164" t="s">
        <v>394</v>
      </c>
      <c r="B132" s="164">
        <v>3071265</v>
      </c>
      <c r="C132" s="164" t="s">
        <v>135</v>
      </c>
    </row>
    <row r="133" spans="1:3" ht="16.5" customHeight="1" x14ac:dyDescent="0.25">
      <c r="A133" s="164" t="s">
        <v>394</v>
      </c>
      <c r="B133" s="164">
        <v>3071279</v>
      </c>
      <c r="C133" s="164" t="s">
        <v>136</v>
      </c>
    </row>
    <row r="134" spans="1:3" ht="16.5" customHeight="1" x14ac:dyDescent="0.25">
      <c r="A134" s="164" t="s">
        <v>394</v>
      </c>
      <c r="B134" s="164">
        <v>3071222</v>
      </c>
      <c r="C134" s="164" t="s">
        <v>137</v>
      </c>
    </row>
    <row r="135" spans="1:3" ht="16.5" customHeight="1" x14ac:dyDescent="0.25">
      <c r="A135" s="164" t="s">
        <v>394</v>
      </c>
      <c r="B135" s="164">
        <v>3071262</v>
      </c>
      <c r="C135" s="164" t="s">
        <v>342</v>
      </c>
    </row>
    <row r="136" spans="1:3" ht="16.5" customHeight="1" x14ac:dyDescent="0.25">
      <c r="A136" s="164" t="s">
        <v>394</v>
      </c>
      <c r="B136" s="164">
        <v>3071265</v>
      </c>
      <c r="C136" s="164" t="s">
        <v>138</v>
      </c>
    </row>
    <row r="137" spans="1:3" ht="16.5" customHeight="1" x14ac:dyDescent="0.25">
      <c r="A137" s="164" t="s">
        <v>394</v>
      </c>
      <c r="B137" s="164">
        <v>3071266</v>
      </c>
      <c r="C137" s="164" t="s">
        <v>139</v>
      </c>
    </row>
    <row r="138" spans="1:3" ht="16.5" customHeight="1" x14ac:dyDescent="0.25">
      <c r="A138" s="164" t="s">
        <v>394</v>
      </c>
      <c r="B138" s="164">
        <v>3071234</v>
      </c>
      <c r="C138" s="164" t="s">
        <v>343</v>
      </c>
    </row>
    <row r="139" spans="1:3" x14ac:dyDescent="0.25">
      <c r="A139" s="164" t="s">
        <v>394</v>
      </c>
      <c r="B139" s="164">
        <v>3071289</v>
      </c>
      <c r="C139" s="164" t="s">
        <v>140</v>
      </c>
    </row>
    <row r="140" spans="1:3" x14ac:dyDescent="0.25">
      <c r="A140" s="164" t="s">
        <v>394</v>
      </c>
      <c r="B140" s="164">
        <v>3071290</v>
      </c>
      <c r="C140" s="164" t="s">
        <v>141</v>
      </c>
    </row>
    <row r="141" spans="1:3" ht="16.5" customHeight="1" x14ac:dyDescent="0.25">
      <c r="A141" s="164" t="s">
        <v>394</v>
      </c>
      <c r="B141" s="164">
        <v>30712100</v>
      </c>
      <c r="C141" s="164" t="s">
        <v>344</v>
      </c>
    </row>
    <row r="142" spans="1:3" ht="16.5" customHeight="1" x14ac:dyDescent="0.25">
      <c r="A142" s="164" t="s">
        <v>394</v>
      </c>
      <c r="B142" s="164">
        <v>3071292</v>
      </c>
      <c r="C142" s="164" t="s">
        <v>345</v>
      </c>
    </row>
    <row r="143" spans="1:3" ht="16.5" customHeight="1" x14ac:dyDescent="0.25">
      <c r="A143" s="164" t="s">
        <v>394</v>
      </c>
      <c r="B143" s="164">
        <v>3071291</v>
      </c>
      <c r="C143" s="164" t="s">
        <v>346</v>
      </c>
    </row>
    <row r="144" spans="1:3" ht="16.5" customHeight="1" x14ac:dyDescent="0.25">
      <c r="A144" s="164" t="s">
        <v>394</v>
      </c>
      <c r="B144" s="164">
        <v>30713203</v>
      </c>
      <c r="C144" s="164" t="s">
        <v>347</v>
      </c>
    </row>
    <row r="145" spans="1:3" x14ac:dyDescent="0.25">
      <c r="A145" s="164" t="s">
        <v>395</v>
      </c>
      <c r="B145" s="164">
        <v>3071348</v>
      </c>
      <c r="C145" s="164" t="s">
        <v>270</v>
      </c>
    </row>
    <row r="146" spans="1:3" x14ac:dyDescent="0.25">
      <c r="A146" s="164" t="s">
        <v>395</v>
      </c>
      <c r="B146" s="164">
        <v>3071348</v>
      </c>
      <c r="C146" s="164" t="s">
        <v>271</v>
      </c>
    </row>
    <row r="147" spans="1:3" ht="16.5" customHeight="1" x14ac:dyDescent="0.25">
      <c r="A147" s="164" t="s">
        <v>395</v>
      </c>
      <c r="B147" s="164">
        <v>3071348</v>
      </c>
      <c r="C147" s="164" t="s">
        <v>272</v>
      </c>
    </row>
    <row r="148" spans="1:3" x14ac:dyDescent="0.25">
      <c r="A148" s="164" t="s">
        <v>395</v>
      </c>
      <c r="B148" s="164">
        <v>3071348</v>
      </c>
      <c r="C148" s="164" t="s">
        <v>143</v>
      </c>
    </row>
    <row r="149" spans="1:3" x14ac:dyDescent="0.25">
      <c r="A149" s="164" t="s">
        <v>395</v>
      </c>
      <c r="B149" s="164">
        <v>3071348</v>
      </c>
      <c r="C149" s="164" t="s">
        <v>144</v>
      </c>
    </row>
    <row r="150" spans="1:3" x14ac:dyDescent="0.25">
      <c r="A150" s="164" t="s">
        <v>395</v>
      </c>
      <c r="B150" s="164">
        <v>3071348</v>
      </c>
      <c r="C150" s="164" t="s">
        <v>348</v>
      </c>
    </row>
    <row r="151" spans="1:3" x14ac:dyDescent="0.25">
      <c r="A151" s="164" t="s">
        <v>395</v>
      </c>
      <c r="B151" s="164">
        <v>3071349</v>
      </c>
      <c r="C151" s="164" t="s">
        <v>349</v>
      </c>
    </row>
    <row r="152" spans="1:3" ht="16.5" customHeight="1" x14ac:dyDescent="0.25">
      <c r="A152" s="164" t="s">
        <v>395</v>
      </c>
      <c r="B152" s="164">
        <v>3071349</v>
      </c>
      <c r="C152" s="164" t="s">
        <v>350</v>
      </c>
    </row>
    <row r="153" spans="1:3" ht="16.5" customHeight="1" x14ac:dyDescent="0.25">
      <c r="A153" s="164" t="s">
        <v>395</v>
      </c>
      <c r="B153" s="164">
        <v>3071349</v>
      </c>
      <c r="C153" s="164" t="s">
        <v>351</v>
      </c>
    </row>
    <row r="154" spans="1:3" ht="16.5" customHeight="1" x14ac:dyDescent="0.25">
      <c r="A154" s="164" t="s">
        <v>395</v>
      </c>
      <c r="B154" s="164">
        <v>30713206</v>
      </c>
      <c r="C154" s="164" t="s">
        <v>273</v>
      </c>
    </row>
    <row r="155" spans="1:3" ht="16.5" customHeight="1" x14ac:dyDescent="0.25">
      <c r="A155" s="164" t="s">
        <v>395</v>
      </c>
      <c r="B155" s="164">
        <v>30713207</v>
      </c>
      <c r="C155" s="164" t="s">
        <v>274</v>
      </c>
    </row>
    <row r="156" spans="1:3" ht="16.5" customHeight="1" x14ac:dyDescent="0.25">
      <c r="A156" s="164" t="s">
        <v>395</v>
      </c>
      <c r="B156" s="164">
        <v>30713143</v>
      </c>
      <c r="C156" s="164" t="s">
        <v>352</v>
      </c>
    </row>
    <row r="157" spans="1:3" ht="16.5" customHeight="1" x14ac:dyDescent="0.25">
      <c r="A157" s="164" t="s">
        <v>395</v>
      </c>
      <c r="B157" s="164">
        <v>3071293</v>
      </c>
      <c r="C157" s="164" t="s">
        <v>145</v>
      </c>
    </row>
    <row r="158" spans="1:3" ht="16.5" customHeight="1" x14ac:dyDescent="0.25">
      <c r="A158" s="164" t="s">
        <v>395</v>
      </c>
      <c r="B158" s="164">
        <v>30713212</v>
      </c>
      <c r="C158" s="164" t="s">
        <v>353</v>
      </c>
    </row>
    <row r="159" spans="1:3" ht="16.5" customHeight="1" x14ac:dyDescent="0.25">
      <c r="A159" s="164" t="s">
        <v>395</v>
      </c>
      <c r="B159" s="164">
        <v>30713204</v>
      </c>
      <c r="C159" s="164" t="s">
        <v>354</v>
      </c>
    </row>
    <row r="160" spans="1:3" ht="16.5" customHeight="1" x14ac:dyDescent="0.25">
      <c r="A160" s="164" t="s">
        <v>395</v>
      </c>
      <c r="B160" s="164">
        <v>30713204</v>
      </c>
      <c r="C160" s="164" t="s">
        <v>146</v>
      </c>
    </row>
    <row r="161" spans="1:3" ht="16.5" customHeight="1" x14ac:dyDescent="0.25">
      <c r="A161" s="164" t="s">
        <v>395</v>
      </c>
      <c r="B161" s="164">
        <v>3070411</v>
      </c>
      <c r="C161" s="164" t="s">
        <v>275</v>
      </c>
    </row>
    <row r="162" spans="1:3" ht="16.5" customHeight="1" x14ac:dyDescent="0.25">
      <c r="A162" s="164" t="s">
        <v>395</v>
      </c>
      <c r="B162" s="164">
        <v>3070411</v>
      </c>
      <c r="C162" s="164" t="s">
        <v>276</v>
      </c>
    </row>
    <row r="163" spans="1:3" ht="16.5" customHeight="1" x14ac:dyDescent="0.25">
      <c r="A163" s="164" t="s">
        <v>395</v>
      </c>
      <c r="B163" s="164">
        <v>3071347</v>
      </c>
      <c r="C163" s="164" t="s">
        <v>277</v>
      </c>
    </row>
    <row r="164" spans="1:3" ht="15.75" customHeight="1" x14ac:dyDescent="0.25">
      <c r="A164" s="164" t="s">
        <v>396</v>
      </c>
      <c r="B164" s="164">
        <v>3071282</v>
      </c>
      <c r="C164" s="164" t="s">
        <v>147</v>
      </c>
    </row>
    <row r="165" spans="1:3" ht="15.75" customHeight="1" x14ac:dyDescent="0.25">
      <c r="A165" s="164" t="s">
        <v>396</v>
      </c>
      <c r="B165" s="164">
        <v>30713157</v>
      </c>
      <c r="C165" s="164" t="s">
        <v>148</v>
      </c>
    </row>
    <row r="166" spans="1:3" ht="15.75" customHeight="1" x14ac:dyDescent="0.25">
      <c r="A166" s="164" t="s">
        <v>396</v>
      </c>
      <c r="B166" s="164">
        <v>3070534</v>
      </c>
      <c r="C166" s="164" t="s">
        <v>278</v>
      </c>
    </row>
    <row r="167" spans="1:3" ht="15.75" customHeight="1" x14ac:dyDescent="0.25">
      <c r="A167" s="164" t="s">
        <v>396</v>
      </c>
      <c r="B167" s="164">
        <v>3070534</v>
      </c>
      <c r="C167" s="164" t="s">
        <v>279</v>
      </c>
    </row>
    <row r="168" spans="1:3" x14ac:dyDescent="0.25">
      <c r="A168" s="164" t="s">
        <v>396</v>
      </c>
      <c r="B168" s="164">
        <v>3071300</v>
      </c>
      <c r="C168" s="164" t="s">
        <v>149</v>
      </c>
    </row>
    <row r="169" spans="1:3" x14ac:dyDescent="0.25">
      <c r="A169" s="164" t="s">
        <v>396</v>
      </c>
      <c r="B169" s="164">
        <v>3071300</v>
      </c>
      <c r="C169" s="164" t="s">
        <v>150</v>
      </c>
    </row>
    <row r="170" spans="1:3" x14ac:dyDescent="0.25">
      <c r="A170" s="164" t="s">
        <v>397</v>
      </c>
      <c r="B170" s="164">
        <v>3071284</v>
      </c>
      <c r="C170" s="164" t="s">
        <v>280</v>
      </c>
    </row>
    <row r="171" spans="1:3" x14ac:dyDescent="0.25">
      <c r="A171" s="164" t="s">
        <v>397</v>
      </c>
      <c r="B171" s="164">
        <v>30713144</v>
      </c>
      <c r="C171" s="164" t="s">
        <v>355</v>
      </c>
    </row>
    <row r="172" spans="1:3" ht="16.5" customHeight="1" x14ac:dyDescent="0.25">
      <c r="A172" s="164" t="s">
        <v>397</v>
      </c>
      <c r="B172" s="164">
        <v>30713147</v>
      </c>
      <c r="C172" s="164" t="s">
        <v>356</v>
      </c>
    </row>
    <row r="173" spans="1:3" x14ac:dyDescent="0.25">
      <c r="A173" s="164" t="s">
        <v>154</v>
      </c>
      <c r="B173" s="164">
        <v>3071312</v>
      </c>
      <c r="C173" s="164" t="s">
        <v>155</v>
      </c>
    </row>
    <row r="174" spans="1:3" x14ac:dyDescent="0.25">
      <c r="A174" s="164" t="s">
        <v>34</v>
      </c>
      <c r="B174" s="164">
        <v>3071433</v>
      </c>
      <c r="C174" s="164" t="s">
        <v>156</v>
      </c>
    </row>
    <row r="175" spans="1:3" x14ac:dyDescent="0.25">
      <c r="A175" s="164" t="s">
        <v>34</v>
      </c>
      <c r="B175" s="164">
        <v>3071432</v>
      </c>
      <c r="C175" s="164" t="s">
        <v>157</v>
      </c>
    </row>
    <row r="176" spans="1:3" x14ac:dyDescent="0.25">
      <c r="A176" s="164" t="s">
        <v>34</v>
      </c>
      <c r="B176" s="164">
        <v>3071431</v>
      </c>
      <c r="C176" s="164" t="s">
        <v>158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5B7172F07733C46834C8B1E590BC9F7" ma:contentTypeVersion="13" ma:contentTypeDescription="Crear nuevo documento." ma:contentTypeScope="" ma:versionID="5eec2d04ad4ae2b6d9c4d46f1cb42c12">
  <xsd:schema xmlns:xsd="http://www.w3.org/2001/XMLSchema" xmlns:xs="http://www.w3.org/2001/XMLSchema" xmlns:p="http://schemas.microsoft.com/office/2006/metadata/properties" xmlns:ns2="0016a94a-51ad-402f-999c-7fb4059efb85" xmlns:ns3="30c88756-2824-44ec-9fec-fc59ef67c687" targetNamespace="http://schemas.microsoft.com/office/2006/metadata/properties" ma:root="true" ma:fieldsID="22e735179d578aa21397fc8bad7ce254" ns2:_="" ns3:_="">
    <xsd:import namespace="0016a94a-51ad-402f-999c-7fb4059efb85"/>
    <xsd:import namespace="30c88756-2824-44ec-9fec-fc59ef67c68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16a94a-51ad-402f-999c-7fb4059efb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cf1623b0-5423-496c-9f01-bd124ad214f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c88756-2824-44ec-9fec-fc59ef67c68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eb723d3-66a9-4d75-8012-526ef7555ca2}" ma:internalName="TaxCatchAll" ma:showField="CatchAllData" ma:web="30c88756-2824-44ec-9fec-fc59ef67c6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016a94a-51ad-402f-999c-7fb4059efb85">
      <Terms xmlns="http://schemas.microsoft.com/office/infopath/2007/PartnerControls"/>
    </lcf76f155ced4ddcb4097134ff3c332f>
    <TaxCatchAll xmlns="30c88756-2824-44ec-9fec-fc59ef67c68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6 3 2 6 7 f 9 9 - a 5 6 b - 4 f 1 5 - b 1 5 e - b b 7 0 a b f c d 1 2 3 "   x m l n s = " h t t p : / / s c h e m a s . m i c r o s o f t . c o m / D a t a M a s h u p " > A A A A A C 4 E A A B Q S w M E F A A C A A g A C 0 N 5 X A m Z X h W k A A A A 9 g A A A B I A H A B D b 2 5 m a W c v U G F j a 2 F n Z S 5 4 b W w g o h g A K K A U A A A A A A A A A A A A A A A A A A A A A A A A A A A A h Y 8 x D o I w G I W v Q r r T l h I T Q n 7 K w C r R x M S 4 N q V C I x R D i + V u D h 7 J K 4 h R 1 M 3 x f e 8 b 3 r t f b 5 B P X R t c 1 G B 1 b z I U Y Y o C Z W R f a V N n a H T H M E E 5 h 6 2 Q J 1 G r Y J a N T S d b Z a h x 7 p w S 4 r 3 H P s b 9 U B N G a U Q O 5 X o n G 9 U J 9 J H 1 f z n U x j p h p E I c 9 q 8 x n O F o F e G Y J Z g C W S C U 2 n w F N u 9 9 t j 8 Q i r F 1 4 6 C 4 s m G x A b J E I O 8 P / A F Q S w M E F A A C A A g A C 0 N 5 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A t D e V w 0 D + G c M Q E A A E 8 E A A A T A B w A R m 9 y b X V s Y X M v U 2 V j d G l v b j E u b S C i G A A o o B Q A A A A A A A A A A A A A A A A A A A A A A A A A A A D l k s 1 K A z E Q x + 8 L f Y c h X r a 6 T W l 7 U 3 r Q X n r w C 7 v g Q T z M 7 o 4 2 m M 0 s S b R K 6 S P 5 F L 6 Y 2 a 5 C K 4 v V q w Z C Y P j N x 3 / y d 5 R 7 x Q Z m z T s 4 i i I 3 R 0 s F 7 I k U M 4 0 w E j A G T b 4 T Q T g X V t 2 T C Z F r y u S J 5 Y U j O 2 H j y X g X i 7 n 3 l T v s 9 w v W a O V C 6 Q d l H J s q l z m X 4 f Z F N 2 n q f F a n Z 2 / x 7 b V A Q K j Q e m W h I J i m Z 6 d 1 2 6 k v t a x B i p v G C S y X Y s L 6 s T Q D k Y C Q B p 8 y t C B 9 K N Q r K G e L t Y 6 e Y U N i F f A P e r i m 2 y g 4 g N n l 8 f k m P N o F h 2 d f r E L G z R U v Z q T D 8 t i O d 0 x z u 6 F d V Q w 5 l p n C g m u h a 4 0 y t W j c H d u y G S N 9 q c j F P 9 h U s r U U H 9 K g n u C L / L b 4 a C u + 6 n Y i Z d q H b D E G x M P u H z L H d 3 T z 4 b 9 z S O O q / 2 W S d 1 B L A Q I t A B Q A A g A I A A t D e V w J m V 4 V p A A A A P Y A A A A S A A A A A A A A A A A A A A A A A A A A A A B D b 2 5 m a W c v U G F j a 2 F n Z S 5 4 b W x Q S w E C L Q A U A A I A C A A L Q 3 l c U 3 I 4 L J s A A A D h A A A A E w A A A A A A A A A A A A A A A A D w A A A A W 0 N v b n R l b n R f V H l w Z X N d L n h t b F B L A Q I t A B Q A A g A I A A t D e V w 0 D + G c M Q E A A E 8 E A A A T A A A A A A A A A A A A A A A A A N g B A A B G b 3 J t d W x h c y 9 T Z W N 0 a W 9 u M S 5 t U E s F B g A A A A A D A A M A w g A A A F Y 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M S A A A A A A A A c R I 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1 R h Y m x h J T I w M z w v S X R l b V B h d G g + P C 9 J d G V t T G 9 j Y X R p b 2 4 + P F N 0 Y W J s Z U V u d H J p Z X M + P E V u d H J 5 I F R 5 c G U 9 I k Z p b G x F b m F i b G V k I i B W Y W x 1 Z T 0 i b D A i I C 8 + P E V u d H J 5 I F R 5 c G U 9 I k Z p b G x l Z E N v b X B s Z X R l U m V z d W x 0 V G 9 X b 3 J r c 2 h l Z X Q i I F Z h b H V l P S J s M S I g L z 4 8 R W 5 0 c n k g V H l w Z T 0 i S X N Q c m l 2 Y X R l I i B W Y W x 1 Z T 0 i b D A i I C 8 + P E V u d H J 5 I F R 5 c G U 9 I l F 1 Z X J 5 S U Q i I F Z h b H V l P S J z N j d m Y j h l M G Q t O T U 4 Z i 0 0 Y T Y 4 L W I x Y m I t Z T F m N D A 5 Y 2 U 4 N W Y 0 I i A v P j x F b n R y e S B U e X B l P S J O Y W 1 l V X B k Y X R l Z E F m d G V y R m l s b C I g V m F s d W U 9 I m w w I i A v P j x F b n R y e S B U e X B l P S J S Z X N 1 b H R U e X B l I i B W Y W x 1 Z T 0 i c 1 R h Y m x l I i A v P j x F b n R y e S B U e X B l P S J G a W x s V G 9 E Y X R h T W 9 k Z W x F b m F i b G V k I i B W Y W x 1 Z T 0 i b D A i I C 8 + P E V u d H J 5 I F R 5 c G U 9 I k Z p b G x P Y m p l Y 3 R U e X B l I i B W Y W x 1 Z T 0 i c 0 N v b m 5 l Y 3 R p b 2 5 P b m x 5 I i A v P j x F b n R y e S B U e X B l P S J G a W x s T G F z d F V w Z G F 0 Z W Q i I F Z h b H V l P S J k M j A y N i 0 w M y 0 y N V Q x M z o y N D o y M y 4 2 M j Y 2 N T c w W i I g L z 4 8 R W 5 0 c n k g V H l w Z T 0 i R m l s b E N v b H V t b l R 5 c G V z I i B W Y W x 1 Z T 0 i c 0 J n W U c i I C 8 + P E V u d H J 5 I F R 5 c G U 9 I k Z p b G x F c n J v c k N v d W 5 0 I i B W Y W x 1 Z T 0 i b D A i I C 8 + P E V u d H J 5 I F R 5 c G U 9 I k Z p b G x F c n J v c k N v Z G U i I F Z h b H V l P S J z V W 5 r b m 9 3 b i I g L z 4 8 R W 5 0 c n k g V H l w Z T 0 i Q n V m Z m V y T m V 4 d F J l Z n J l c 2 g i I F Z h b H V l P S J s M C I g L z 4 8 R W 5 0 c n k g V H l w Z T 0 i R m l s b E N v b H V t b k 5 h b W V z I i B W Y W x 1 Z T 0 i c 1 s m c X V v d D t D b 2 x 1 b W 4 x J n F 1 b 3 Q 7 L C Z x d W 9 0 O 0 N v b H V t b j I m c X V v d D s s J n F 1 b 3 Q 7 Q 2 9 s d W 1 u M y Z x d W 9 0 O 1 0 i I C 8 + P E V u d H J 5 I F R 5 c G U 9 I k Z p b G x T d G F 0 d X M i I F Z h b H V l P S J z Q 2 9 t c G x l d G U i I C 8 + P E V u d H J 5 I F R 5 c G U 9 I k Z p b G x D b 3 V u d C I g V m F s d W U 9 I m w 0 M i I g L z 4 8 R W 5 0 c n k g V H l w Z T 0 i U m V s Y X R p b 2 5 z a G l w S W 5 m b 0 N v b n R h a W 5 l c i I g V m F s d W U 9 I n N 7 J n F 1 b 3 Q 7 Y 2 9 s d W 1 u Q 2 9 1 b n Q m c X V v d D s 6 M y w m c X V v d D t r Z X l D b 2 x 1 b W 5 O Y W 1 l c y Z x d W 9 0 O z p b X S w m c X V v d D t x d W V y e V J l b G F 0 a W 9 u c 2 h p c H M m c X V v d D s 6 W 1 0 s J n F 1 b 3 Q 7 Y 2 9 s d W 1 u S W R l b n R p d G l l c y Z x d W 9 0 O z p b J n F 1 b 3 Q 7 U 2 V j d G l v b j E v V G F i b G E g M y 9 B d X R v U m V t b 3 Z l Z E N v b H V t b n M x L n t D b 2 x 1 b W 4 x L D B 9 J n F 1 b 3 Q 7 L C Z x d W 9 0 O 1 N l Y 3 R p b 2 4 x L 1 R h Y m x h I D M v Q X V 0 b 1 J l b W 9 2 Z W R D b 2 x 1 b W 5 z M S 5 7 Q 2 9 s d W 1 u M i w x f S Z x d W 9 0 O y w m c X V v d D t T Z W N 0 a W 9 u M S 9 U Y W J s Y S A z L 0 F 1 d G 9 S Z W 1 v d m V k Q 2 9 s d W 1 u c z E u e 0 N v b H V t b j M s M n 0 m c X V v d D t d L C Z x d W 9 0 O 0 N v b H V t b k N v d W 5 0 J n F 1 b 3 Q 7 O j M s J n F 1 b 3 Q 7 S 2 V 5 Q 2 9 s d W 1 u T m F t Z X M m c X V v d D s 6 W 1 0 s J n F 1 b 3 Q 7 Q 2 9 s d W 1 u S W R l b n R p d G l l c y Z x d W 9 0 O z p b J n F 1 b 3 Q 7 U 2 V j d G l v b j E v V G F i b G E g M y 9 B d X R v U m V t b 3 Z l Z E N v b H V t b n M x L n t D b 2 x 1 b W 4 x L D B 9 J n F 1 b 3 Q 7 L C Z x d W 9 0 O 1 N l Y 3 R p b 2 4 x L 1 R h Y m x h I D M v Q X V 0 b 1 J l b W 9 2 Z W R D b 2 x 1 b W 5 z M S 5 7 Q 2 9 s d W 1 u M i w x f S Z x d W 9 0 O y w m c X V v d D t T Z W N 0 a W 9 u M S 9 U Y W J s Y S A z L 0 F 1 d G 9 S Z W 1 v d m V k Q 2 9 s d W 1 u c z E u e 0 N v b H V t b j M s M n 0 m c X V v d D t d L C Z x d W 9 0 O 1 J l b G F 0 a W 9 u c 2 h p c E l u Z m 8 m c X V v d D s 6 W 1 1 9 I i A v P j x F b n R y e S B U e X B l P S J B Z G R l Z F R v R G F 0 Y U 1 v Z G V s I i B W Y W x 1 Z T 0 i b D A i I C 8 + P C 9 T d G F i b G V F b n R y a W V z P j w v S X R l b T 4 8 S X R l b T 4 8 S X R l b U x v Y 2 F 0 a W 9 u P j x J d G V t V H l w Z T 5 G b 3 J t d W x h P C 9 J d G V t V H l w Z T 4 8 S X R l b V B h d G g + U 2 V j d G l v b j E v V G F i b G E l M j A z J T I w K D I p P C 9 J d G V t U G F 0 a D 4 8 L 0 l 0 Z W 1 M b 2 N h d G l v b j 4 8 U 3 R h Y m x l R W 5 0 c m l l c z 4 8 R W 5 0 c n k g V H l w Z T 0 i R m l s b E V u Y W J s Z W Q i I F Z h b H V l P S J s M C I g L z 4 8 R W 5 0 c n k g V H l w Z T 0 i R m l s b G V k Q 2 9 t c G x l d G V S Z X N 1 b H R U b 1 d v c m t z a G V l d C I g V m F s d W U 9 I m w x I i A v P j x F b n R y e S B U e X B l P S J J c 1 B y a X Z h d G U i I F Z h b H V l P S J s M C I g L z 4 8 R W 5 0 c n k g V H l w Z T 0 i U X V l c n l J R C I g V m F s d W U 9 I n M 5 Z D h k M T E 3 M S 0 y O D E w L T R j Y 2 Q t Y W N j Z S 0 3 M W M 1 M z F h Z W N i O T E i I C 8 + P E V u d H J 5 I F R 5 c G U 9 I k 5 h b W V V c G R h d G V k Q W Z 0 Z X J G a W x s I i B W Y W x 1 Z T 0 i b D A i I C 8 + P E V u d H J 5 I F R 5 c G U 9 I l J l c 3 V s d F R 5 c G U i I F Z h b H V l P S J z V G F i b G U i I C 8 + P E V u d H J 5 I F R 5 c G U 9 I k Z p b G x U b 0 R h d G F N b 2 R l b E V u Y W J s Z W Q i I F Z h b H V l P S J s M C I g L z 4 8 R W 5 0 c n k g V H l w Z T 0 i R m l s b E 9 i a m V j d F R 5 c G U i I F Z h b H V l P S J z Q 2 9 u b m V j d G l v b k 9 u b H k i I C 8 + P E V u d H J 5 I F R 5 c G U 9 I k Z p b G x M Y X N 0 V X B k Y X R l Z C I g V m F s d W U 9 I m Q y M D I 2 L T A z L T I 1 V D E z O j I 0 O j I z L j Y y O D Y 1 M D h a I i A v P j x F b n R y e S B U e X B l P S J G a W x s Q 2 9 s d W 1 u V H l w Z X M i I F Z h b H V l P S J z Q m d Z R y I g L z 4 8 R W 5 0 c n k g V H l w Z T 0 i R m l s b E V y c m 9 y Q 2 9 1 b n Q i I F Z h b H V l P S J s M C I g L z 4 8 R W 5 0 c n k g V H l w Z T 0 i R m l s b E V y c m 9 y Q 2 9 k Z S I g V m F s d W U 9 I n N V b m t u b 3 d u I i A v P j x F b n R y e S B U e X B l P S J C d W Z m Z X J O Z X h 0 U m V m c m V z a C I g V m F s d W U 9 I m w w I i A v P j x F b n R y e S B U e X B l P S J G a W x s Q 2 9 s d W 1 u T m F t Z X M i I F Z h b H V l P S J z W y Z x d W 9 0 O 0 N v b H V t b j E m c X V v d D s s J n F 1 b 3 Q 7 Q 2 9 s d W 1 u M i Z x d W 9 0 O y w m c X V v d D t D b 2 x 1 b W 4 z J n F 1 b 3 Q 7 X S I g L z 4 8 R W 5 0 c n k g V H l w Z T 0 i R m l s b F N 0 Y X R 1 c y I g V m F s d W U 9 I n N D b 2 1 w b G V 0 Z S I g L z 4 8 R W 5 0 c n k g V H l w Z T 0 i R m l s b E N v d W 5 0 I i B W Y W x 1 Z T 0 i b D Q x I i A v P j x F b n R y e S B U e X B l P S J S Z W x h d G l v b n N o a X B J b m Z v Q 2 9 u d G F p b m V y I i B W Y W x 1 Z T 0 i c 3 s m c X V v d D t j b 2 x 1 b W 5 D b 3 V u d C Z x d W 9 0 O z o z L C Z x d W 9 0 O 2 t l e U N v b H V t b k 5 h b W V z J n F 1 b 3 Q 7 O l t d L C Z x d W 9 0 O 3 F 1 Z X J 5 U m V s Y X R p b 2 5 z a G l w c y Z x d W 9 0 O z p b X S w m c X V v d D t j b 2 x 1 b W 5 J Z G V u d G l 0 a W V z J n F 1 b 3 Q 7 O l s m c X V v d D t T Z W N 0 a W 9 u M S 9 U Y W J s Y S A z I C g y K S 9 B d X R v U m V t b 3 Z l Z E N v b H V t b n M x L n t D b 2 x 1 b W 4 x L D B 9 J n F 1 b 3 Q 7 L C Z x d W 9 0 O 1 N l Y 3 R p b 2 4 x L 1 R h Y m x h I D M g K D I p L 0 F 1 d G 9 S Z W 1 v d m V k Q 2 9 s d W 1 u c z E u e 0 N v b H V t b j I s M X 0 m c X V v d D s s J n F 1 b 3 Q 7 U 2 V j d G l v b j E v V G F i b G E g M y A o M i k v Q X V 0 b 1 J l b W 9 2 Z W R D b 2 x 1 b W 5 z M S 5 7 Q 2 9 s d W 1 u M y w y f S Z x d W 9 0 O 1 0 s J n F 1 b 3 Q 7 Q 2 9 s d W 1 u Q 2 9 1 b n Q m c X V v d D s 6 M y w m c X V v d D t L Z X l D b 2 x 1 b W 5 O Y W 1 l c y Z x d W 9 0 O z p b X S w m c X V v d D t D b 2 x 1 b W 5 J Z G V u d G l 0 a W V z J n F 1 b 3 Q 7 O l s m c X V v d D t T Z W N 0 a W 9 u M S 9 U Y W J s Y S A z I C g y K S 9 B d X R v U m V t b 3 Z l Z E N v b H V t b n M x L n t D b 2 x 1 b W 4 x L D B 9 J n F 1 b 3 Q 7 L C Z x d W 9 0 O 1 N l Y 3 R p b 2 4 x L 1 R h Y m x h I D M g K D I p L 0 F 1 d G 9 S Z W 1 v d m V k Q 2 9 s d W 1 u c z E u e 0 N v b H V t b j I s M X 0 m c X V v d D s s J n F 1 b 3 Q 7 U 2 V j d G l v b j E v V G F i b G E g M y A o M i k v Q X V 0 b 1 J l b W 9 2 Z W R D b 2 x 1 b W 5 z M S 5 7 Q 2 9 s d W 1 u M y w y f S Z x d W 9 0 O 1 0 s J n F 1 b 3 Q 7 U m V s Y X R p b 2 5 z a G l w S W 5 m b y Z x d W 9 0 O z p b X X 0 i I C 8 + P E V u d H J 5 I F R 5 c G U 9 I k F k Z G V k V G 9 E Y X R h T W 9 k Z W w i I F Z h b H V l P S J s M C I g L z 4 8 L 1 N 0 Y W J s Z U V u d H J p Z X M + P C 9 J d G V t P j x J d G V t P j x J d G V t T G 9 j Y X R p b 2 4 + P E l 0 Z W 1 U e X B l P k Z v c m 1 1 b G E 8 L 0 l 0 Z W 1 U e X B l P j x J d G V t U G F 0 a D 5 T Z W N 0 a W 9 u M S 9 U Y W J s Y S U y M D M v T 3 J p Z 2 V u P C 9 J d G V t U G F 0 a D 4 8 L 0 l 0 Z W 1 M b 2 N h d G l v b j 4 8 U 3 R h Y m x l R W 5 0 c m l l c y A v P j w v S X R l b T 4 8 S X R l b T 4 8 S X R l b U x v Y 2 F 0 a W 9 u P j x J d G V t V H l w Z T 5 G b 3 J t d W x h P C 9 J d G V t V H l w Z T 4 8 S X R l b V B h d G g + U 2 V j d G l v b j E v V G F i b G E l M j A z L 1 R h Y m x h J T I w Z X h 0 c m E l Q z M l Q U R k Y S U y M G E l M j B w Y X J 0 a X I l M j B k Z S U y M E h U T U w 8 L 0 l 0 Z W 1 Q Y X R o P j w v S X R l b U x v Y 2 F 0 a W 9 u P j x T d G F i b G V F b n R y a W V z I C 8 + P C 9 J d G V t P j x J d G V t P j x J d G V t T G 9 j Y X R p b 2 4 + P E l 0 Z W 1 U e X B l P k Z v c m 1 1 b G E 8 L 0 l 0 Z W 1 U e X B l P j x J d G V t U G F 0 a D 5 T Z W N 0 a W 9 u M S 9 U Y W J s Y S U y M D M v V G l w b y U y M G N h b W J p Y W R v P C 9 J d G V t U G F 0 a D 4 8 L 0 l 0 Z W 1 M b 2 N h d G l v b j 4 8 U 3 R h Y m x l R W 5 0 c m l l c y A v P j w v S X R l b T 4 8 S X R l b T 4 8 S X R l b U x v Y 2 F 0 a W 9 u P j x J d G V t V H l w Z T 5 G b 3 J t d W x h P C 9 J d G V t V H l w Z T 4 8 S X R l b V B h d G g + U 2 V j d G l v b j E v V G F i b G E l M j A z J T I w K D I p L 0 9 y a W d l b j w v S X R l b V B h d G g + P C 9 J d G V t T G 9 j Y X R p b 2 4 + P F N 0 Y W J s Z U V u d H J p Z X M g L z 4 8 L 0 l 0 Z W 0 + P E l 0 Z W 0 + P E l 0 Z W 1 M b 2 N h d G l v b j 4 8 S X R l b V R 5 c G U + R m 9 y b X V s Y T w v S X R l b V R 5 c G U + P E l 0 Z W 1 Q Y X R o P l N l Y 3 R p b 2 4 x L 1 R h Y m x h J T I w M y U y M C g y K S 9 U Y W J s Y S U y M G V 4 d H J h J U M z J U F E Z G E l M j B h J T I w c G F y d G l y J T I w Z G U l M j B I V E 1 M P C 9 J d G V t U G F 0 a D 4 8 L 0 l 0 Z W 1 M b 2 N h d G l v b j 4 8 U 3 R h Y m x l R W 5 0 c m l l c y A v P j w v S X R l b T 4 8 S X R l b T 4 8 S X R l b U x v Y 2 F 0 a W 9 u P j x J d G V t V H l w Z T 5 G b 3 J t d W x h P C 9 J d G V t V H l w Z T 4 8 S X R l b V B h d G g + U 2 V j d G l v b j E v V G F i b G E l M j A z J T I w K D I p L 1 R p c G 8 l M j B j Y W 1 i a W F k b z 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I y x A A o M 1 m 0 G E y q h a 7 H Y R R A A A A A A C A A A A A A A D Z g A A w A A A A B A A A A A a w + K / 0 f C 5 M f K T W 9 I p N n F u A A A A A A S A A A C g A A A A E A A A A E e s K G I E z E p y + + T 0 c z k Q h Q V Q A A A A a 5 E y y h r Y 5 i M f H p x u 9 c G B z u Y 3 9 g D t H H D x H Q f h U q d U v 4 4 d k + C v / Y d z E 0 8 l W i 2 G I a K j 0 / d Q 3 p + H J s W 2 M H o 8 1 l M 2 c V j F S H f I l X L M F h X C e w x t x 7 k U A A A A k z n e u 3 0 4 Z 4 y Z F n 9 2 k o B e r v / 4 h D I = < / D a t a M a s h u p > 
</file>

<file path=customXml/itemProps1.xml><?xml version="1.0" encoding="utf-8"?>
<ds:datastoreItem xmlns:ds="http://schemas.openxmlformats.org/officeDocument/2006/customXml" ds:itemID="{96300E8C-B512-4C92-8F9C-BE0B23CE8BF0}"/>
</file>

<file path=customXml/itemProps2.xml><?xml version="1.0" encoding="utf-8"?>
<ds:datastoreItem xmlns:ds="http://schemas.openxmlformats.org/officeDocument/2006/customXml" ds:itemID="{80A3F414-444A-4572-AD43-4274410928D0}">
  <ds:schemaRefs>
    <ds:schemaRef ds:uri="ecf70249-335d-4c1f-9e53-561bf122e5d3"/>
    <ds:schemaRef ds:uri="http://schemas.microsoft.com/office/infopath/2007/PartnerControls"/>
    <ds:schemaRef ds:uri="http://schemas.microsoft.com/office/2006/metadata/properties"/>
    <ds:schemaRef ds:uri="http://purl.org/dc/dcmitype/"/>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eda748db-48c8-4242-a8a7-d53d10e40ff3"/>
  </ds:schemaRefs>
</ds:datastoreItem>
</file>

<file path=customXml/itemProps3.xml><?xml version="1.0" encoding="utf-8"?>
<ds:datastoreItem xmlns:ds="http://schemas.openxmlformats.org/officeDocument/2006/customXml" ds:itemID="{955D94EC-2EE0-4A18-8BF3-DCC4ACC72211}">
  <ds:schemaRefs>
    <ds:schemaRef ds:uri="http://schemas.microsoft.com/sharepoint/v3/contenttype/forms"/>
  </ds:schemaRefs>
</ds:datastoreItem>
</file>

<file path=customXml/itemProps4.xml><?xml version="1.0" encoding="utf-8"?>
<ds:datastoreItem xmlns:ds="http://schemas.openxmlformats.org/officeDocument/2006/customXml" ds:itemID="{1C90CDA8-7900-43A8-B539-F8E55E173EBB}">
  <ds:schemaRefs>
    <ds:schemaRef ds:uri="http://schemas.microsoft.com/DataMashup"/>
  </ds:schemaRefs>
</ds:datastoreItem>
</file>

<file path=docMetadata/LabelInfo.xml><?xml version="1.0" encoding="utf-8"?>
<clbl:labelList xmlns:clbl="http://schemas.microsoft.com/office/2020/mipLabelMetadata">
  <clbl:label id="{97c7c70e-2ef2-45d7-b501-0d3f79a09698}" enabled="1" method="Privileged" siteId="{20cec2fc-7fcc-487f-97f8-620c9c04c1f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52</vt:i4>
      </vt:variant>
    </vt:vector>
  </HeadingPairs>
  <TitlesOfParts>
    <vt:vector size="60" baseType="lpstr">
      <vt:lpstr>SOLICITUD DE SERVICIOS</vt:lpstr>
      <vt:lpstr>TARIFAS DE SERVICIOS</vt:lpstr>
      <vt:lpstr>TÉRMINOS Y CONDICIONES</vt:lpstr>
      <vt:lpstr>TARIFA SIN IVA MODIFICABLE </vt:lpstr>
      <vt:lpstr>TARIFAS SIN IVA </vt:lpstr>
      <vt:lpstr>Divisas Moneda</vt:lpstr>
      <vt:lpstr>FERIAS</vt:lpstr>
      <vt:lpstr>Codigos y distribucion</vt:lpstr>
      <vt:lpstr>AGROFUTURO</vt:lpstr>
      <vt:lpstr>ALIMENTEC</vt:lpstr>
      <vt:lpstr>'SOLICITUD DE SERVICIOS'!Área_de_impresión</vt:lpstr>
      <vt:lpstr>'TARIFAS DE SERVICIOS'!Área_de_impresión</vt:lpstr>
      <vt:lpstr>'TÉRMINOS Y CONDICIONES'!Área_de_impresión</vt:lpstr>
      <vt:lpstr>BAUM_FESTIVAL_2026</vt:lpstr>
      <vt:lpstr>BELLEZA_Y_SALUD</vt:lpstr>
      <vt:lpstr>CAFES_DE_COLOMBIA</vt:lpstr>
      <vt:lpstr>CARRERA_ALLIANZ</vt:lpstr>
      <vt:lpstr>CHOCOSHOW</vt:lpstr>
      <vt:lpstr>COLOMBIA_PLAST</vt:lpstr>
      <vt:lpstr>COMIC_CON</vt:lpstr>
      <vt:lpstr>CONCIERTO_ASCANIO</vt:lpstr>
      <vt:lpstr>CONCIERTO_MEXICANO</vt:lpstr>
      <vt:lpstr>CONGRESO_PROVENCO_2026</vt:lpstr>
      <vt:lpstr>CREATEX</vt:lpstr>
      <vt:lpstr>EDUTECHNIA</vt:lpstr>
      <vt:lpstr>EXPOARTESANIAS</vt:lpstr>
      <vt:lpstr>EXPODOS_RUEDAS</vt:lpstr>
      <vt:lpstr>EXPODRINKS_BOGOTÁ</vt:lpstr>
      <vt:lpstr>EXPOESTUDIANTE</vt:lpstr>
      <vt:lpstr>EXPOMEDIAMARATON</vt:lpstr>
      <vt:lpstr>EXPOPET</vt:lpstr>
      <vt:lpstr>EXPOSOLAR</vt:lpstr>
      <vt:lpstr>FANYF</vt:lpstr>
      <vt:lpstr>FERIA_DEL_HOGAR</vt:lpstr>
      <vt:lpstr>FERIA_DEL_MEDIO_AMBIENTE</vt:lpstr>
      <vt:lpstr>FERIA_INTER_DE_SEGURIDAD</vt:lpstr>
      <vt:lpstr>FERIA_INTER_ODONTOLOGICA</vt:lpstr>
      <vt:lpstr>FERIA_INTERNACIONAL_DE_BOGOTÁ</vt:lpstr>
      <vt:lpstr>FERIA_INTERNACIONAL_DEL_LIBRO</vt:lpstr>
      <vt:lpstr>FERIAS</vt:lpstr>
      <vt:lpstr>FRANJA</vt:lpstr>
      <vt:lpstr>GRADOS_UNIR</vt:lpstr>
      <vt:lpstr>GRAN_SALON_FERRETERO</vt:lpstr>
      <vt:lpstr>INTERNATIONAL_FOOTWEAR_Y_LEATHER_SHOW_FEBRERO</vt:lpstr>
      <vt:lpstr>INTERNATIONAL_FOOTWEAR_Y_LETHER_SHOW_AGOSTO</vt:lpstr>
      <vt:lpstr>INTERZUM</vt:lpstr>
      <vt:lpstr>listadeservicios</vt:lpstr>
      <vt:lpstr>MACRORUEDA_PROCOLOMBIA</vt:lpstr>
      <vt:lpstr>MCM_MOTO_CAR_MUSIC_SHOW</vt:lpstr>
      <vt:lpstr>MEDITECH</vt:lpstr>
      <vt:lpstr>MEGAFERIA_COOPIDROGAS_III</vt:lpstr>
      <vt:lpstr>MONEDA</vt:lpstr>
      <vt:lpstr>NEXTCAR</vt:lpstr>
      <vt:lpstr>SALÓN_INMOBILIARIO</vt:lpstr>
      <vt:lpstr>SALÓN_INTERNA_DEL_AUTOMOVIL</vt:lpstr>
      <vt:lpstr>SOFA</vt:lpstr>
      <vt:lpstr>TALANTE</vt:lpstr>
      <vt:lpstr>TROPHY_TOUR_–_COCA_COLA</vt:lpstr>
      <vt:lpstr>VITRINA_TURISTICA_ANATO</vt:lpstr>
      <vt:lpstr>VIVA_EL_MERENGUE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 Gineth Aldana Castro</dc:creator>
  <cp:keywords/>
  <dc:description/>
  <cp:lastModifiedBy>Brigny Adriana Patino Figueroa</cp:lastModifiedBy>
  <cp:revision/>
  <cp:lastPrinted>2026-03-24T20:19:09Z</cp:lastPrinted>
  <dcterms:created xsi:type="dcterms:W3CDTF">2024-08-22T18:31:29Z</dcterms:created>
  <dcterms:modified xsi:type="dcterms:W3CDTF">2026-03-25T13:26:02Z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0x01010055B7172F07733C46834C8B1E590BC9F7</vt:lpwstr>
  </property>
</Properties>
</file>